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ARIOS\2017\MARÇO\CONVÊNIOS\ANA PAULA\BAYLAT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'5-STB'!$B$2:$P$112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CONSOLIDADA!$C$1:$G$11</definedName>
  </definedNames>
  <calcPr calcId="152511"/>
</workbook>
</file>

<file path=xl/calcChain.xml><?xml version="1.0" encoding="utf-8"?>
<calcChain xmlns="http://schemas.openxmlformats.org/spreadsheetml/2006/main">
  <c r="B106" i="9" l="1"/>
  <c r="J3" i="19" l="1"/>
  <c r="J4" i="19" l="1"/>
  <c r="J5" i="19" l="1"/>
  <c r="J6" i="19" l="1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O83" i="6"/>
  <c r="B62" i="6"/>
  <c r="B62" i="7"/>
  <c r="B63" i="8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 s="1"/>
  <c r="S44" i="7"/>
  <c r="T44" i="7" s="1"/>
  <c r="S43" i="7"/>
  <c r="T43" i="7" s="1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192" i="6"/>
  <c r="O193" i="6"/>
  <c r="O194" i="6"/>
  <c r="J7" i="19" l="1"/>
  <c r="D13" i="8"/>
  <c r="F9" i="13" s="1"/>
  <c r="O58" i="7"/>
  <c r="O56" i="7"/>
  <c r="D12" i="6"/>
  <c r="F7" i="13" s="1"/>
  <c r="B61" i="7"/>
  <c r="O57" i="7"/>
  <c r="O41" i="7"/>
  <c r="O82" i="7"/>
  <c r="O83" i="7"/>
  <c r="O86" i="7"/>
  <c r="O87" i="7"/>
  <c r="O90" i="7"/>
  <c r="O91" i="7"/>
  <c r="O94" i="7"/>
  <c r="O95" i="7"/>
  <c r="O80" i="7"/>
  <c r="O81" i="7"/>
  <c r="O84" i="7"/>
  <c r="O85" i="7"/>
  <c r="O88" i="7"/>
  <c r="O89" i="7"/>
  <c r="O92" i="7"/>
  <c r="O93" i="7"/>
  <c r="O22" i="7"/>
  <c r="O24" i="7"/>
  <c r="O26" i="7"/>
  <c r="O28" i="7"/>
  <c r="O31" i="7"/>
  <c r="O32" i="7"/>
  <c r="O35" i="7"/>
  <c r="O36" i="7"/>
  <c r="O38" i="7"/>
  <c r="O39" i="7"/>
  <c r="O42" i="7"/>
  <c r="O189" i="7"/>
  <c r="O23" i="7"/>
  <c r="O25" i="7"/>
  <c r="O27" i="7"/>
  <c r="O29" i="7"/>
  <c r="O30" i="7"/>
  <c r="O33" i="7"/>
  <c r="O34" i="7"/>
  <c r="O37" i="7"/>
  <c r="O40" i="7"/>
  <c r="O190" i="7"/>
  <c r="K12" i="9"/>
  <c r="G8" i="13" s="1"/>
  <c r="D12" i="9"/>
  <c r="F8" i="13" s="1"/>
  <c r="O55" i="7"/>
  <c r="O53" i="7"/>
  <c r="O51" i="7"/>
  <c r="O49" i="7"/>
  <c r="O47" i="7"/>
  <c r="O45" i="7"/>
  <c r="O65" i="7"/>
  <c r="O67" i="7"/>
  <c r="O69" i="7"/>
  <c r="O71" i="7"/>
  <c r="O72" i="7"/>
  <c r="O73" i="7"/>
  <c r="O75" i="7"/>
  <c r="O77" i="7"/>
  <c r="O79" i="7"/>
  <c r="O97" i="7"/>
  <c r="O99" i="7"/>
  <c r="O101" i="7"/>
  <c r="O103" i="7"/>
  <c r="O105" i="7"/>
  <c r="O107" i="7"/>
  <c r="O109" i="7"/>
  <c r="O43" i="7"/>
  <c r="O54" i="7"/>
  <c r="O52" i="7"/>
  <c r="O50" i="7"/>
  <c r="O48" i="7"/>
  <c r="O46" i="7"/>
  <c r="O44" i="7"/>
  <c r="O66" i="7"/>
  <c r="O68" i="7"/>
  <c r="O70" i="7"/>
  <c r="O74" i="7"/>
  <c r="O76" i="7"/>
  <c r="O78" i="7"/>
  <c r="O96" i="7"/>
  <c r="O98" i="7"/>
  <c r="O100" i="7"/>
  <c r="O102" i="7"/>
  <c r="O104" i="7"/>
  <c r="O106" i="7"/>
  <c r="O108" i="7"/>
  <c r="P193" i="8"/>
  <c r="O187" i="7"/>
  <c r="O195" i="6"/>
  <c r="B112" i="7" l="1"/>
  <c r="B194" i="7" s="1"/>
  <c r="B61" i="8"/>
  <c r="F10" i="13"/>
  <c r="J8" i="19"/>
  <c r="D17" i="7"/>
  <c r="G7" i="13" s="1"/>
  <c r="O191" i="7"/>
  <c r="B60" i="9" l="1"/>
  <c r="C11" i="13" s="1"/>
  <c r="B111" i="8"/>
  <c r="B196" i="8" s="1"/>
  <c r="J9" i="19"/>
  <c r="G10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<sst xmlns="http://schemas.openxmlformats.org/spreadsheetml/2006/main" count="329" uniqueCount="203">
  <si>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</si>
  <si>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</si>
  <si>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</si>
  <si>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</si>
  <si>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</si>
  <si>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</si>
  <si>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</si>
  <si>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</si>
  <si>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</si>
  <si>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</si>
  <si>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</si>
  <si>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</si>
  <si>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</si>
  <si>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</si>
  <si>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</si>
  <si>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</si>
  <si>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</si>
  <si>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</si>
  <si>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</si>
  <si>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</si>
  <si>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</si>
  <si>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</si>
  <si>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</si>
  <si>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</si>
  <si>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</si>
  <si>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</si>
  <si>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</si>
  <si>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</si>
  <si>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</si>
  <si>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</si>
  <si>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</si>
  <si>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</si>
  <si>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</si>
  <si>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</si>
  <si>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</si>
  <si>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</si>
  <si>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</si>
  <si>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</si>
  <si>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</si>
  <si>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</si>
  <si>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</si>
  <si>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</si>
  <si>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</si>
  <si>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</si>
  <si>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</si>
  <si>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</si>
  <si>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</si>
  <si>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</si>
  <si>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</si>
  <si>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</si>
  <si>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</si>
  <si>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</si>
  <si>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</si>
  <si>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</si>
  <si>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</si>
  <si>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</si>
  <si>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</si>
  <si>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</si>
  <si>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</si>
  <si>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</si>
  <si>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</si>
  <si>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</si>
  <si>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</si>
  <si>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</si>
  <si>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</si>
  <si>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</si>
  <si>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</si>
  <si>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</si>
  <si>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</si>
  <si>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</si>
  <si>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</si>
  <si>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</si>
  <si>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</si>
  <si>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</si>
  <si>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</si>
  <si>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</si>
  <si>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</si>
  <si>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</si>
  <si>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</si>
  <si>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</si>
  <si>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</si>
  <si>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</si>
  <si>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</si>
  <si>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</si>
  <si>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</si>
  <si>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</si>
  <si>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</si>
  <si>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</si>
  <si>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</si>
  <si>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</si>
  <si>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</si>
  <si>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</si>
  <si>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</si>
  <si>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</si>
  <si>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</si>
  <si>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</si>
  <si>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</si>
  <si>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</si>
  <si>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</si>
  <si>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</si>
  <si>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</si>
  <si>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</si>
  <si>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</si>
  <si>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</si>
  <si>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</si>
  <si>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</si>
  <si>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</si>
  <si>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</si>
  <si>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</si>
  <si>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</si>
  <si>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</si>
  <si>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</si>
  <si>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</si>
  <si>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</si>
  <si>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</si>
  <si>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</si>
  <si>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</si>
  <si>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</si>
  <si>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</si>
  <si>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</si>
  <si>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</si>
  <si>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</si>
  <si>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</si>
  <si>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</si>
  <si>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</si>
  <si>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</si>
  <si>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</si>
  <si>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</si>
  <si>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</si>
  <si>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</si>
  <si>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</si>
  <si>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</si>
  <si>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</si>
  <si>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</si>
  <si>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</si>
  <si>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</si>
  <si>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</si>
  <si>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</si>
  <si>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</si>
  <si>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</si>
  <si>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</si>
  <si>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</si>
  <si>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</si>
  <si>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</si>
  <si>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</si>
  <si>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</si>
  <si>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</si>
  <si>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</si>
  <si>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</si>
  <si>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</si>
  <si>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</si>
  <si>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</si>
  <si>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</si>
  <si>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</si>
  <si>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</si>
  <si>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</si>
  <si>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</si>
  <si>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</si>
  <si>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</si>
  <si>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</si>
  <si>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</si>
  <si>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</si>
  <si>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</si>
  <si>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</si>
  <si>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</si>
  <si>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</si>
  <si>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</si>
  <si>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</si>
  <si>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</si>
  <si>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</si>
  <si>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</si>
  <si>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</si>
  <si>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</si>
  <si>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</si>
  <si>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</si>
  <si>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</si>
  <si>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</si>
  <si>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</si>
  <si>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</si>
  <si>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</si>
  <si>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</si>
  <si>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</si>
  <si>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</si>
  <si>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</si>
  <si>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</si>
  <si>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</si>
  <si>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</si>
  <si>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</si>
  <si>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</si>
  <si>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</si>
  <si>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</si>
  <si>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</si>
  <si>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</si>
  <si>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</si>
  <si>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</si>
  <si>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</si>
  <si>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</si>
  <si>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</si>
  <si>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</si>
  <si>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</si>
  <si>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 xml:space="preserve">ITENS SOLICITADOS                                                 </t>
  </si>
  <si>
    <t>TOTAL GERAL</t>
  </si>
  <si>
    <t>FAPESP, MARÇO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</si>
</sst>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</numFmts>
  <fonts count="54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b/>
      <sz val="11"/>
      <color rgb="FF0000CC"/>
      <name val="Arial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465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9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49" fillId="0" borderId="0" xfId="0" applyFont="1" applyFill="1" applyBorder="1" applyAlignment="1">
      <alignment horizontal="center" vertical="center" textRotation="255"/>
    </xf>
    <xf numFmtId="0" fontId="51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0" xfId="0" applyFont="1" applyBorder="1" applyAlignment="1">
      <alignment horizontal="right" vertical="center"/>
    </xf>
    <xf numFmtId="164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2" xfId="2" applyNumberFormat="1" applyFont="1" applyBorder="1" applyAlignment="1" applyProtection="1">
      <alignment vertical="center" shrinkToFit="1"/>
      <protection hidden="1"/>
    </xf>
    <xf numFmtId="164" fontId="34" fillId="0" borderId="10" xfId="2" applyNumberFormat="1" applyFont="1" applyBorder="1" applyAlignment="1" applyProtection="1">
      <alignment vertical="center" shrinkToFit="1"/>
      <protection hidden="1"/>
    </xf>
    <xf numFmtId="171" fontId="52" fillId="0" borderId="22" xfId="2" applyNumberFormat="1" applyFont="1" applyBorder="1" applyAlignment="1" applyProtection="1">
      <alignment vertical="center" shrinkToFit="1"/>
      <protection hidden="1"/>
    </xf>
    <xf numFmtId="171" fontId="16" fillId="8" borderId="23" xfId="2" applyNumberFormat="1" applyFont="1" applyFill="1" applyBorder="1" applyAlignment="1" applyProtection="1">
      <alignment vertical="center" shrinkToFit="1"/>
      <protection hidden="1"/>
    </xf>
    <xf numFmtId="164" fontId="48" fillId="0" borderId="27" xfId="0" applyNumberFormat="1" applyFont="1" applyBorder="1" applyAlignment="1" applyProtection="1">
      <alignment vertical="center" shrinkToFit="1"/>
      <protection hidden="1"/>
    </xf>
    <xf numFmtId="171" fontId="53" fillId="0" borderId="28" xfId="0" applyNumberFormat="1" applyFont="1" applyBorder="1" applyAlignment="1" applyProtection="1">
      <alignment vertical="center" shrinkToFit="1"/>
      <protection hidden="1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9" fillId="4" borderId="4" xfId="0" applyFont="1" applyFill="1" applyBorder="1" applyAlignment="1">
      <alignment horizontal="left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0" fontId="35" fillId="0" borderId="24" xfId="0" applyFont="1" applyFill="1" applyBorder="1" applyAlignment="1">
      <alignment horizontal="left" vertical="center"/>
    </xf>
    <xf numFmtId="0" fontId="35" fillId="0" borderId="25" xfId="0" applyFont="1" applyFill="1" applyBorder="1" applyAlignment="1">
      <alignment horizontal="left" vertical="center"/>
    </xf>
    <xf numFmtId="0" fontId="35" fillId="0" borderId="26" xfId="0" applyFont="1" applyFill="1" applyBorder="1" applyAlignment="1">
      <alignment horizontal="left" vertical="center"/>
    </xf>
    <xf numFmtId="166" fontId="50" fillId="7" borderId="11" xfId="0" applyNumberFormat="1" applyFont="1" applyFill="1" applyBorder="1" applyAlignment="1">
      <alignment horizontal="center" vertical="center" shrinkToFit="1"/>
    </xf>
    <xf numFmtId="0" fontId="50" fillId="7" borderId="11" xfId="0" applyFont="1" applyFill="1" applyBorder="1" applyAlignment="1">
      <alignment horizontal="center" vertical="center" shrinkToFit="1"/>
    </xf>
    <xf numFmtId="0" fontId="50" fillId="7" borderId="15" xfId="0" applyFont="1" applyFill="1" applyBorder="1" applyAlignment="1">
      <alignment horizontal="center" vertical="center" shrinkToFit="1"/>
    </xf>
    <xf numFmtId="0" fontId="35" fillId="0" borderId="19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1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47625</xdr:rowOff>
    </xdr:from>
    <xdr:to>
      <xdr:col>16</xdr:col>
      <xdr:colOff>0</xdr:colOff>
      <xdr:row>12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48475" y="1657350"/>
          <a:ext cx="2752725" cy="628650"/>
          <a:chOff x="719" y="174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9" y="175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9" y="174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4" y="184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8" y="18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805" y="208"/>
            <a:ext cx="1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4" y="211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47625</xdr:rowOff>
    </xdr:from>
    <xdr:to>
      <xdr:col>16</xdr:col>
      <xdr:colOff>0</xdr:colOff>
      <xdr:row>11</xdr:row>
      <xdr:rowOff>209550</xdr:rowOff>
    </xdr:to>
    <xdr:grpSp>
      <xdr:nvGrpSpPr>
        <xdr:cNvPr id="2051" name="Group 3"/>
        <xdr:cNvGrpSpPr>
          <a:grpSpLocks noChangeAspect="1"/>
        </xdr:cNvGrpSpPr>
      </xdr:nvGrpSpPr>
      <xdr:grpSpPr bwMode="auto">
        <a:xfrm>
          <a:off x="7096125" y="1666875"/>
          <a:ext cx="2752725" cy="628650"/>
          <a:chOff x="745" y="175"/>
          <a:chExt cx="289" cy="66"/>
        </a:xfrm>
      </xdr:grpSpPr>
      <xdr:sp macro="" textlink="">
        <xdr:nvSpPr>
          <xdr:cNvPr id="2050" name="AutoShape 2"/>
          <xdr:cNvSpPr>
            <a:spLocks noChangeAspect="1" noChangeArrowheads="1" noTextEdit="1"/>
          </xdr:cNvSpPr>
        </xdr:nvSpPr>
        <xdr:spPr bwMode="auto">
          <a:xfrm>
            <a:off x="745" y="176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745" y="175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53" name="Freeform 5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54" name="Freeform 6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800" y="185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984" y="18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836" y="211"/>
            <a:ext cx="1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1000" y="21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19050</xdr:rowOff>
    </xdr:from>
    <xdr:to>
      <xdr:col>17</xdr:col>
      <xdr:colOff>0</xdr:colOff>
      <xdr:row>13</xdr:row>
      <xdr:rowOff>0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6772275" y="1724025"/>
          <a:ext cx="2752725" cy="628650"/>
          <a:chOff x="711" y="181"/>
          <a:chExt cx="289" cy="66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711" y="182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711" y="181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77" name="Freeform 5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78" name="Freeform 6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766" y="191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950" y="194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796" y="216"/>
            <a:ext cx="1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966" y="21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57150</xdr:rowOff>
    </xdr:from>
    <xdr:to>
      <xdr:col>17</xdr:col>
      <xdr:colOff>9525</xdr:colOff>
      <xdr:row>12</xdr:row>
      <xdr:rowOff>28575</xdr:rowOff>
    </xdr:to>
    <xdr:grpSp>
      <xdr:nvGrpSpPr>
        <xdr:cNvPr id="4099" name="Group 3"/>
        <xdr:cNvGrpSpPr>
          <a:grpSpLocks noChangeAspect="1"/>
        </xdr:cNvGrpSpPr>
      </xdr:nvGrpSpPr>
      <xdr:grpSpPr bwMode="auto">
        <a:xfrm>
          <a:off x="7239000" y="1704975"/>
          <a:ext cx="2752725" cy="628650"/>
          <a:chOff x="760" y="179"/>
          <a:chExt cx="289" cy="66"/>
        </a:xfrm>
      </xdr:grpSpPr>
      <xdr:sp macro="" textlink="">
        <xdr:nvSpPr>
          <xdr:cNvPr id="4098" name="AutoShape 2"/>
          <xdr:cNvSpPr>
            <a:spLocks noChangeAspect="1" noChangeArrowheads="1" noTextEdit="1"/>
          </xdr:cNvSpPr>
        </xdr:nvSpPr>
        <xdr:spPr bwMode="auto">
          <a:xfrm>
            <a:off x="760" y="180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760" y="17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101" name="Freeform 5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02" name="Freeform 6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3" name="Rectangle 7"/>
          <xdr:cNvSpPr>
            <a:spLocks noChangeArrowheads="1"/>
          </xdr:cNvSpPr>
        </xdr:nvSpPr>
        <xdr:spPr bwMode="auto">
          <a:xfrm>
            <a:off x="815" y="189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>
            <a:off x="999" y="19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105" name="Rectangle 9"/>
          <xdr:cNvSpPr>
            <a:spLocks noChangeArrowheads="1"/>
          </xdr:cNvSpPr>
        </xdr:nvSpPr>
        <xdr:spPr bwMode="auto">
          <a:xfrm>
            <a:off x="848" y="214"/>
            <a:ext cx="1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1015" y="21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2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5</xdr:col>
      <xdr:colOff>819150</xdr:colOff>
      <xdr:row>2</xdr:row>
      <xdr:rowOff>257175</xdr:rowOff>
    </xdr:from>
    <xdr:to>
      <xdr:col>7</xdr:col>
      <xdr:colOff>9525</xdr:colOff>
      <xdr:row>4</xdr:row>
      <xdr:rowOff>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6648450" y="695325"/>
          <a:ext cx="2752725" cy="561975"/>
          <a:chOff x="747" y="62"/>
          <a:chExt cx="289" cy="5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841" y="92"/>
            <a:ext cx="126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4" customWidth="1"/>
    <col min="2" max="2" width="5.85546875" style="34" customWidth="1"/>
    <col min="3" max="3" width="5" style="95" customWidth="1"/>
    <col min="4" max="4" width="9.28515625" style="95" customWidth="1"/>
    <col min="5" max="5" width="11.5703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5" customWidth="1"/>
    <col min="14" max="14" width="14.5703125" style="36" customWidth="1"/>
    <col min="15" max="15" width="16.28515625" style="101" customWidth="1"/>
    <col min="16" max="16" width="14.140625" style="19" customWidth="1"/>
    <col min="17" max="17" width="1.85546875" style="212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7" t="s">
        <v>42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8"/>
    </row>
    <row r="2" spans="1:244" s="28" customFormat="1" ht="12.75" customHeight="1">
      <c r="A2" s="218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8"/>
    </row>
    <row r="3" spans="1:244" s="28" customFormat="1" ht="12.75" customHeight="1">
      <c r="A3" s="218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8"/>
    </row>
    <row r="4" spans="1:244" s="28" customFormat="1" ht="12.75" customHeight="1">
      <c r="A4" s="218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8"/>
    </row>
    <row r="5" spans="1:244" s="28" customFormat="1" ht="12.75" customHeight="1">
      <c r="A5" s="218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8"/>
    </row>
    <row r="6" spans="1:244" s="4" customFormat="1" ht="19.5" customHeight="1">
      <c r="A6" s="219"/>
      <c r="B6" s="193" t="s">
        <v>127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8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8"/>
    </row>
    <row r="8" spans="1:244" s="2" customFormat="1" ht="19.5" customHeight="1">
      <c r="A8" s="155"/>
      <c r="B8" s="5" t="s">
        <v>84</v>
      </c>
      <c r="C8" s="27"/>
      <c r="D8" s="7"/>
      <c r="E8" s="7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230"/>
      <c r="R8" s="254"/>
    </row>
    <row r="9" spans="1:244" s="28" customFormat="1" ht="6" customHeight="1">
      <c r="A9" s="236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90"/>
      <c r="N9" s="191"/>
      <c r="O9" s="56"/>
      <c r="P9" s="56"/>
      <c r="Q9" s="208"/>
    </row>
    <row r="10" spans="1:244" s="28" customFormat="1" ht="19.5" customHeight="1">
      <c r="A10" s="218"/>
      <c r="B10" s="182" t="s">
        <v>0</v>
      </c>
      <c r="C10" s="182"/>
      <c r="D10" s="183"/>
      <c r="E10" s="378"/>
      <c r="F10" s="378"/>
      <c r="G10" s="378"/>
      <c r="H10" s="56"/>
      <c r="I10" s="56"/>
      <c r="J10" s="375"/>
      <c r="K10" s="375"/>
      <c r="L10" s="375"/>
      <c r="M10" s="375"/>
      <c r="N10" s="375"/>
      <c r="O10" s="375"/>
      <c r="P10" s="375"/>
      <c r="Q10" s="208"/>
    </row>
    <row r="11" spans="1:244" s="2" customFormat="1" ht="6.75" customHeight="1">
      <c r="A11" s="155"/>
      <c r="B11" s="5"/>
      <c r="C11" s="6"/>
      <c r="D11" s="7"/>
      <c r="E11" s="7"/>
      <c r="F11" s="27"/>
      <c r="G11" s="27"/>
      <c r="H11" s="27"/>
      <c r="I11" s="27"/>
      <c r="J11" s="375"/>
      <c r="K11" s="375"/>
      <c r="L11" s="375"/>
      <c r="M11" s="375"/>
      <c r="N11" s="375"/>
      <c r="O11" s="375"/>
      <c r="P11" s="375"/>
      <c r="Q11" s="218"/>
    </row>
    <row r="12" spans="1:244" s="28" customFormat="1" ht="19.5" customHeight="1">
      <c r="A12" s="218"/>
      <c r="B12" s="373" t="s">
        <v>78</v>
      </c>
      <c r="C12" s="374"/>
      <c r="D12" s="349" t="str">
        <f>IF(SUM(O16:O58,O65:O109)=0,"",SUM(O16:O58,O65:O109))</f>
        <v/>
      </c>
      <c r="E12" s="349"/>
      <c r="F12" s="349"/>
      <c r="G12" s="60"/>
      <c r="H12" s="60"/>
      <c r="J12" s="375"/>
      <c r="K12" s="375"/>
      <c r="L12" s="375"/>
      <c r="M12" s="375"/>
      <c r="N12" s="375"/>
      <c r="O12" s="375"/>
      <c r="P12" s="375"/>
      <c r="Q12" s="208"/>
    </row>
    <row r="13" spans="1:244" s="31" customFormat="1" ht="6" customHeight="1">
      <c r="A13" s="229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1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0"/>
      <c r="B14" s="350" t="s">
        <v>1</v>
      </c>
      <c r="C14" s="351"/>
      <c r="D14" s="354" t="s">
        <v>6</v>
      </c>
      <c r="E14" s="356" t="s">
        <v>7</v>
      </c>
      <c r="F14" s="357"/>
      <c r="G14" s="357"/>
      <c r="H14" s="357"/>
      <c r="I14" s="357"/>
      <c r="J14" s="357"/>
      <c r="K14" s="357"/>
      <c r="L14" s="357"/>
      <c r="M14" s="357"/>
      <c r="N14" s="354" t="s">
        <v>3</v>
      </c>
      <c r="O14" s="376" t="s">
        <v>4</v>
      </c>
      <c r="P14" s="354" t="s">
        <v>2</v>
      </c>
      <c r="Q14" s="231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0"/>
      <c r="B15" s="352"/>
      <c r="C15" s="353"/>
      <c r="D15" s="355"/>
      <c r="E15" s="358"/>
      <c r="F15" s="359"/>
      <c r="G15" s="359"/>
      <c r="H15" s="359"/>
      <c r="I15" s="359"/>
      <c r="J15" s="359"/>
      <c r="K15" s="359"/>
      <c r="L15" s="359"/>
      <c r="M15" s="359"/>
      <c r="N15" s="355"/>
      <c r="O15" s="377"/>
      <c r="P15" s="355"/>
      <c r="Q15" s="232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7"/>
      <c r="B16" s="344"/>
      <c r="C16" s="345"/>
      <c r="D16" s="73"/>
      <c r="E16" s="346"/>
      <c r="F16" s="347"/>
      <c r="G16" s="347"/>
      <c r="H16" s="347"/>
      <c r="I16" s="347"/>
      <c r="J16" s="347"/>
      <c r="K16" s="347"/>
      <c r="L16" s="347"/>
      <c r="M16" s="347"/>
      <c r="N16" s="185"/>
      <c r="O16" s="135" t="str">
        <f t="shared" ref="O16:O58" si="0">IF(N16*D16=0,"",N16*D16)</f>
        <v/>
      </c>
      <c r="P16" s="79"/>
      <c r="Q16" s="233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7"/>
      <c r="B17" s="344"/>
      <c r="C17" s="345"/>
      <c r="D17" s="73"/>
      <c r="E17" s="346"/>
      <c r="F17" s="347"/>
      <c r="G17" s="347"/>
      <c r="H17" s="347"/>
      <c r="I17" s="347"/>
      <c r="J17" s="347"/>
      <c r="K17" s="347"/>
      <c r="L17" s="347"/>
      <c r="M17" s="347"/>
      <c r="N17" s="185"/>
      <c r="O17" s="135" t="str">
        <f t="shared" si="0"/>
        <v/>
      </c>
      <c r="P17" s="79"/>
      <c r="Q17" s="233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7"/>
      <c r="B18" s="344"/>
      <c r="C18" s="345"/>
      <c r="D18" s="73"/>
      <c r="E18" s="346"/>
      <c r="F18" s="347"/>
      <c r="G18" s="347"/>
      <c r="H18" s="347"/>
      <c r="I18" s="347"/>
      <c r="J18" s="347"/>
      <c r="K18" s="347"/>
      <c r="L18" s="347"/>
      <c r="M18" s="347"/>
      <c r="N18" s="185"/>
      <c r="O18" s="135" t="str">
        <f t="shared" si="0"/>
        <v/>
      </c>
      <c r="P18" s="79"/>
      <c r="Q18" s="233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7"/>
      <c r="B19" s="344"/>
      <c r="C19" s="345"/>
      <c r="D19" s="73"/>
      <c r="E19" s="346"/>
      <c r="F19" s="347"/>
      <c r="G19" s="347"/>
      <c r="H19" s="347"/>
      <c r="I19" s="347"/>
      <c r="J19" s="347"/>
      <c r="K19" s="347"/>
      <c r="L19" s="347"/>
      <c r="M19" s="347"/>
      <c r="N19" s="185"/>
      <c r="O19" s="135" t="str">
        <f t="shared" si="0"/>
        <v/>
      </c>
      <c r="P19" s="79"/>
      <c r="Q19" s="233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7"/>
      <c r="B20" s="344"/>
      <c r="C20" s="345"/>
      <c r="D20" s="73"/>
      <c r="E20" s="346"/>
      <c r="F20" s="347"/>
      <c r="G20" s="347"/>
      <c r="H20" s="347"/>
      <c r="I20" s="347"/>
      <c r="J20" s="347"/>
      <c r="K20" s="347"/>
      <c r="L20" s="347"/>
      <c r="M20" s="347"/>
      <c r="N20" s="185"/>
      <c r="O20" s="135" t="str">
        <f t="shared" si="0"/>
        <v/>
      </c>
      <c r="P20" s="79"/>
      <c r="Q20" s="233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7"/>
      <c r="B21" s="344"/>
      <c r="C21" s="345"/>
      <c r="D21" s="73"/>
      <c r="E21" s="346"/>
      <c r="F21" s="347"/>
      <c r="G21" s="347"/>
      <c r="H21" s="347"/>
      <c r="I21" s="347"/>
      <c r="J21" s="347"/>
      <c r="K21" s="347"/>
      <c r="L21" s="347"/>
      <c r="M21" s="347"/>
      <c r="N21" s="185"/>
      <c r="O21" s="135" t="str">
        <f t="shared" si="0"/>
        <v/>
      </c>
      <c r="P21" s="79"/>
      <c r="Q21" s="233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7"/>
      <c r="B22" s="344"/>
      <c r="C22" s="345"/>
      <c r="D22" s="73"/>
      <c r="E22" s="346"/>
      <c r="F22" s="347"/>
      <c r="G22" s="347"/>
      <c r="H22" s="347"/>
      <c r="I22" s="347"/>
      <c r="J22" s="347"/>
      <c r="K22" s="347"/>
      <c r="L22" s="347"/>
      <c r="M22" s="347"/>
      <c r="N22" s="185"/>
      <c r="O22" s="135" t="str">
        <f t="shared" si="0"/>
        <v/>
      </c>
      <c r="P22" s="79"/>
      <c r="Q22" s="233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7"/>
      <c r="B23" s="344"/>
      <c r="C23" s="345"/>
      <c r="D23" s="73"/>
      <c r="E23" s="346"/>
      <c r="F23" s="347"/>
      <c r="G23" s="347"/>
      <c r="H23" s="347"/>
      <c r="I23" s="347"/>
      <c r="J23" s="347"/>
      <c r="K23" s="347"/>
      <c r="L23" s="347"/>
      <c r="M23" s="347"/>
      <c r="N23" s="185"/>
      <c r="O23" s="135" t="str">
        <f t="shared" si="0"/>
        <v/>
      </c>
      <c r="P23" s="79"/>
      <c r="Q23" s="233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7"/>
      <c r="B24" s="344"/>
      <c r="C24" s="345"/>
      <c r="D24" s="73"/>
      <c r="E24" s="346"/>
      <c r="F24" s="347"/>
      <c r="G24" s="347"/>
      <c r="H24" s="347"/>
      <c r="I24" s="347"/>
      <c r="J24" s="347"/>
      <c r="K24" s="347"/>
      <c r="L24" s="347"/>
      <c r="M24" s="347"/>
      <c r="N24" s="185"/>
      <c r="O24" s="135" t="str">
        <f t="shared" si="0"/>
        <v/>
      </c>
      <c r="P24" s="79"/>
      <c r="Q24" s="233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7"/>
      <c r="B25" s="344"/>
      <c r="C25" s="345"/>
      <c r="D25" s="73"/>
      <c r="E25" s="346"/>
      <c r="F25" s="347"/>
      <c r="G25" s="347"/>
      <c r="H25" s="347"/>
      <c r="I25" s="347"/>
      <c r="J25" s="347"/>
      <c r="K25" s="347"/>
      <c r="L25" s="347"/>
      <c r="M25" s="347"/>
      <c r="N25" s="185"/>
      <c r="O25" s="135" t="str">
        <f t="shared" si="0"/>
        <v/>
      </c>
      <c r="P25" s="79"/>
      <c r="Q25" s="233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7"/>
      <c r="B26" s="344"/>
      <c r="C26" s="345"/>
      <c r="D26" s="73"/>
      <c r="E26" s="346"/>
      <c r="F26" s="347"/>
      <c r="G26" s="347"/>
      <c r="H26" s="347"/>
      <c r="I26" s="347"/>
      <c r="J26" s="347"/>
      <c r="K26" s="347"/>
      <c r="L26" s="347"/>
      <c r="M26" s="347"/>
      <c r="N26" s="185"/>
      <c r="O26" s="135" t="str">
        <f t="shared" si="0"/>
        <v/>
      </c>
      <c r="P26" s="79"/>
      <c r="Q26" s="233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7"/>
      <c r="B27" s="344"/>
      <c r="C27" s="345"/>
      <c r="D27" s="73"/>
      <c r="E27" s="346"/>
      <c r="F27" s="347"/>
      <c r="G27" s="347"/>
      <c r="H27" s="347"/>
      <c r="I27" s="347"/>
      <c r="J27" s="347"/>
      <c r="K27" s="347"/>
      <c r="L27" s="347"/>
      <c r="M27" s="347"/>
      <c r="N27" s="185"/>
      <c r="O27" s="135" t="str">
        <f t="shared" si="0"/>
        <v/>
      </c>
      <c r="P27" s="79"/>
      <c r="Q27" s="233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7"/>
      <c r="B28" s="344"/>
      <c r="C28" s="345"/>
      <c r="D28" s="73"/>
      <c r="E28" s="346"/>
      <c r="F28" s="347"/>
      <c r="G28" s="347"/>
      <c r="H28" s="347"/>
      <c r="I28" s="347"/>
      <c r="J28" s="347"/>
      <c r="K28" s="347"/>
      <c r="L28" s="347"/>
      <c r="M28" s="347"/>
      <c r="N28" s="185"/>
      <c r="O28" s="135" t="str">
        <f t="shared" si="0"/>
        <v/>
      </c>
      <c r="P28" s="79"/>
      <c r="Q28" s="233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7"/>
      <c r="B29" s="344"/>
      <c r="C29" s="345"/>
      <c r="D29" s="73"/>
      <c r="E29" s="346"/>
      <c r="F29" s="347"/>
      <c r="G29" s="347"/>
      <c r="H29" s="347"/>
      <c r="I29" s="347"/>
      <c r="J29" s="347"/>
      <c r="K29" s="347"/>
      <c r="L29" s="347"/>
      <c r="M29" s="347"/>
      <c r="N29" s="185"/>
      <c r="O29" s="135" t="str">
        <f t="shared" si="0"/>
        <v/>
      </c>
      <c r="P29" s="79"/>
      <c r="Q29" s="233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7"/>
      <c r="B30" s="344"/>
      <c r="C30" s="345"/>
      <c r="D30" s="73"/>
      <c r="E30" s="346"/>
      <c r="F30" s="347"/>
      <c r="G30" s="347"/>
      <c r="H30" s="347"/>
      <c r="I30" s="347"/>
      <c r="J30" s="347"/>
      <c r="K30" s="347"/>
      <c r="L30" s="347"/>
      <c r="M30" s="347"/>
      <c r="N30" s="185"/>
      <c r="O30" s="135" t="str">
        <f t="shared" si="0"/>
        <v/>
      </c>
      <c r="P30" s="79"/>
      <c r="Q30" s="233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7"/>
      <c r="B31" s="344"/>
      <c r="C31" s="345"/>
      <c r="D31" s="73"/>
      <c r="E31" s="346"/>
      <c r="F31" s="347"/>
      <c r="G31" s="347"/>
      <c r="H31" s="347"/>
      <c r="I31" s="347"/>
      <c r="J31" s="347"/>
      <c r="K31" s="347"/>
      <c r="L31" s="347"/>
      <c r="M31" s="347"/>
      <c r="N31" s="185"/>
      <c r="O31" s="135" t="str">
        <f t="shared" si="0"/>
        <v/>
      </c>
      <c r="P31" s="79"/>
      <c r="Q31" s="233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7"/>
      <c r="B32" s="344"/>
      <c r="C32" s="345"/>
      <c r="D32" s="73"/>
      <c r="E32" s="346"/>
      <c r="F32" s="347"/>
      <c r="G32" s="347"/>
      <c r="H32" s="347"/>
      <c r="I32" s="347"/>
      <c r="J32" s="347"/>
      <c r="K32" s="347"/>
      <c r="L32" s="347"/>
      <c r="M32" s="347"/>
      <c r="N32" s="185"/>
      <c r="O32" s="135" t="str">
        <f t="shared" si="0"/>
        <v/>
      </c>
      <c r="P32" s="79"/>
      <c r="Q32" s="233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7"/>
      <c r="B33" s="344"/>
      <c r="C33" s="345"/>
      <c r="D33" s="73"/>
      <c r="E33" s="346"/>
      <c r="F33" s="347"/>
      <c r="G33" s="347"/>
      <c r="H33" s="347"/>
      <c r="I33" s="347"/>
      <c r="J33" s="347"/>
      <c r="K33" s="347"/>
      <c r="L33" s="347"/>
      <c r="M33" s="347"/>
      <c r="N33" s="185"/>
      <c r="O33" s="135" t="str">
        <f t="shared" si="0"/>
        <v/>
      </c>
      <c r="P33" s="79"/>
      <c r="Q33" s="233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7"/>
      <c r="B34" s="344"/>
      <c r="C34" s="345"/>
      <c r="D34" s="73"/>
      <c r="E34" s="346"/>
      <c r="F34" s="347"/>
      <c r="G34" s="347"/>
      <c r="H34" s="347"/>
      <c r="I34" s="347"/>
      <c r="J34" s="347"/>
      <c r="K34" s="347"/>
      <c r="L34" s="347"/>
      <c r="M34" s="347"/>
      <c r="N34" s="185"/>
      <c r="O34" s="135" t="str">
        <f t="shared" si="0"/>
        <v/>
      </c>
      <c r="P34" s="79"/>
      <c r="Q34" s="233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7"/>
      <c r="B35" s="344"/>
      <c r="C35" s="345"/>
      <c r="D35" s="73"/>
      <c r="E35" s="346"/>
      <c r="F35" s="347"/>
      <c r="G35" s="347"/>
      <c r="H35" s="347"/>
      <c r="I35" s="347"/>
      <c r="J35" s="347"/>
      <c r="K35" s="347"/>
      <c r="L35" s="347"/>
      <c r="M35" s="347"/>
      <c r="N35" s="185"/>
      <c r="O35" s="135" t="str">
        <f t="shared" si="0"/>
        <v/>
      </c>
      <c r="P35" s="79"/>
      <c r="Q35" s="233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7"/>
      <c r="B36" s="344"/>
      <c r="C36" s="345"/>
      <c r="D36" s="73"/>
      <c r="E36" s="346"/>
      <c r="F36" s="347"/>
      <c r="G36" s="347"/>
      <c r="H36" s="347"/>
      <c r="I36" s="347"/>
      <c r="J36" s="347"/>
      <c r="K36" s="347"/>
      <c r="L36" s="347"/>
      <c r="M36" s="347"/>
      <c r="N36" s="185"/>
      <c r="O36" s="135" t="str">
        <f t="shared" si="0"/>
        <v/>
      </c>
      <c r="P36" s="79"/>
      <c r="Q36" s="233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7"/>
      <c r="B37" s="344"/>
      <c r="C37" s="345"/>
      <c r="D37" s="73"/>
      <c r="E37" s="346"/>
      <c r="F37" s="347"/>
      <c r="G37" s="347"/>
      <c r="H37" s="347"/>
      <c r="I37" s="347"/>
      <c r="J37" s="347"/>
      <c r="K37" s="347"/>
      <c r="L37" s="347"/>
      <c r="M37" s="347"/>
      <c r="N37" s="185"/>
      <c r="O37" s="135" t="str">
        <f t="shared" si="0"/>
        <v/>
      </c>
      <c r="P37" s="79"/>
      <c r="Q37" s="233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7"/>
      <c r="B38" s="344"/>
      <c r="C38" s="345"/>
      <c r="D38" s="73"/>
      <c r="E38" s="346"/>
      <c r="F38" s="347"/>
      <c r="G38" s="347"/>
      <c r="H38" s="347"/>
      <c r="I38" s="347"/>
      <c r="J38" s="347"/>
      <c r="K38" s="347"/>
      <c r="L38" s="347"/>
      <c r="M38" s="347"/>
      <c r="N38" s="185"/>
      <c r="O38" s="135" t="str">
        <f t="shared" si="0"/>
        <v/>
      </c>
      <c r="P38" s="79"/>
      <c r="Q38" s="233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7"/>
      <c r="B39" s="344"/>
      <c r="C39" s="345"/>
      <c r="D39" s="73"/>
      <c r="E39" s="346"/>
      <c r="F39" s="347"/>
      <c r="G39" s="347"/>
      <c r="H39" s="347"/>
      <c r="I39" s="347"/>
      <c r="J39" s="347"/>
      <c r="K39" s="347"/>
      <c r="L39" s="347"/>
      <c r="M39" s="347"/>
      <c r="N39" s="185"/>
      <c r="O39" s="135" t="str">
        <f t="shared" si="0"/>
        <v/>
      </c>
      <c r="P39" s="79"/>
      <c r="Q39" s="233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7"/>
      <c r="B40" s="344"/>
      <c r="C40" s="345"/>
      <c r="D40" s="73"/>
      <c r="E40" s="346"/>
      <c r="F40" s="347"/>
      <c r="G40" s="347"/>
      <c r="H40" s="347"/>
      <c r="I40" s="347"/>
      <c r="J40" s="347"/>
      <c r="K40" s="347"/>
      <c r="L40" s="347"/>
      <c r="M40" s="347"/>
      <c r="N40" s="185"/>
      <c r="O40" s="135" t="str">
        <f t="shared" si="0"/>
        <v/>
      </c>
      <c r="P40" s="79"/>
      <c r="Q40" s="233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7"/>
      <c r="B41" s="344"/>
      <c r="C41" s="345"/>
      <c r="D41" s="73"/>
      <c r="E41" s="346"/>
      <c r="F41" s="347"/>
      <c r="G41" s="347"/>
      <c r="H41" s="347"/>
      <c r="I41" s="347"/>
      <c r="J41" s="347"/>
      <c r="K41" s="347"/>
      <c r="L41" s="347"/>
      <c r="M41" s="347"/>
      <c r="N41" s="185"/>
      <c r="O41" s="135" t="str">
        <f t="shared" si="0"/>
        <v/>
      </c>
      <c r="P41" s="79"/>
      <c r="Q41" s="233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7"/>
      <c r="B42" s="344"/>
      <c r="C42" s="345"/>
      <c r="D42" s="73"/>
      <c r="E42" s="346"/>
      <c r="F42" s="347"/>
      <c r="G42" s="347"/>
      <c r="H42" s="347"/>
      <c r="I42" s="347"/>
      <c r="J42" s="347"/>
      <c r="K42" s="347"/>
      <c r="L42" s="347"/>
      <c r="M42" s="347"/>
      <c r="N42" s="185"/>
      <c r="O42" s="135" t="str">
        <f t="shared" si="0"/>
        <v/>
      </c>
      <c r="P42" s="79"/>
      <c r="Q42" s="233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7"/>
      <c r="B43" s="344"/>
      <c r="C43" s="345"/>
      <c r="D43" s="73"/>
      <c r="E43" s="346"/>
      <c r="F43" s="347"/>
      <c r="G43" s="347"/>
      <c r="H43" s="347"/>
      <c r="I43" s="347"/>
      <c r="J43" s="347"/>
      <c r="K43" s="347"/>
      <c r="L43" s="347"/>
      <c r="M43" s="347"/>
      <c r="N43" s="185"/>
      <c r="O43" s="135" t="str">
        <f t="shared" si="0"/>
        <v/>
      </c>
      <c r="P43" s="79"/>
      <c r="Q43" s="233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7"/>
      <c r="B44" s="344"/>
      <c r="C44" s="345"/>
      <c r="D44" s="73"/>
      <c r="E44" s="346"/>
      <c r="F44" s="347"/>
      <c r="G44" s="347"/>
      <c r="H44" s="347"/>
      <c r="I44" s="347"/>
      <c r="J44" s="347"/>
      <c r="K44" s="347"/>
      <c r="L44" s="347"/>
      <c r="M44" s="347"/>
      <c r="N44" s="185"/>
      <c r="O44" s="135" t="str">
        <f t="shared" si="0"/>
        <v/>
      </c>
      <c r="P44" s="79"/>
      <c r="Q44" s="233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7"/>
      <c r="B45" s="344"/>
      <c r="C45" s="345"/>
      <c r="D45" s="73"/>
      <c r="E45" s="346"/>
      <c r="F45" s="347"/>
      <c r="G45" s="347"/>
      <c r="H45" s="347"/>
      <c r="I45" s="347"/>
      <c r="J45" s="347"/>
      <c r="K45" s="347"/>
      <c r="L45" s="347"/>
      <c r="M45" s="347"/>
      <c r="N45" s="185"/>
      <c r="O45" s="135" t="str">
        <f t="shared" si="0"/>
        <v/>
      </c>
      <c r="P45" s="79"/>
      <c r="Q45" s="233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7"/>
      <c r="B46" s="344"/>
      <c r="C46" s="345"/>
      <c r="D46" s="73"/>
      <c r="E46" s="346"/>
      <c r="F46" s="347"/>
      <c r="G46" s="347"/>
      <c r="H46" s="347"/>
      <c r="I46" s="347"/>
      <c r="J46" s="347"/>
      <c r="K46" s="347"/>
      <c r="L46" s="347"/>
      <c r="M46" s="347"/>
      <c r="N46" s="185"/>
      <c r="O46" s="135" t="str">
        <f t="shared" si="0"/>
        <v/>
      </c>
      <c r="P46" s="79"/>
      <c r="Q46" s="233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7"/>
      <c r="B47" s="344"/>
      <c r="C47" s="345"/>
      <c r="D47" s="73"/>
      <c r="E47" s="346"/>
      <c r="F47" s="347"/>
      <c r="G47" s="347"/>
      <c r="H47" s="347"/>
      <c r="I47" s="347"/>
      <c r="J47" s="347"/>
      <c r="K47" s="347"/>
      <c r="L47" s="347"/>
      <c r="M47" s="347"/>
      <c r="N47" s="185"/>
      <c r="O47" s="135" t="str">
        <f t="shared" si="0"/>
        <v/>
      </c>
      <c r="P47" s="79"/>
      <c r="Q47" s="233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7"/>
      <c r="B48" s="344"/>
      <c r="C48" s="345"/>
      <c r="D48" s="73"/>
      <c r="E48" s="346"/>
      <c r="F48" s="347"/>
      <c r="G48" s="347"/>
      <c r="H48" s="347"/>
      <c r="I48" s="347"/>
      <c r="J48" s="347"/>
      <c r="K48" s="347"/>
      <c r="L48" s="347"/>
      <c r="M48" s="347"/>
      <c r="N48" s="185"/>
      <c r="O48" s="135" t="str">
        <f t="shared" si="0"/>
        <v/>
      </c>
      <c r="P48" s="79"/>
      <c r="Q48" s="233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7"/>
      <c r="B49" s="344"/>
      <c r="C49" s="345"/>
      <c r="D49" s="73"/>
      <c r="E49" s="346"/>
      <c r="F49" s="347"/>
      <c r="G49" s="347"/>
      <c r="H49" s="347"/>
      <c r="I49" s="347"/>
      <c r="J49" s="347"/>
      <c r="K49" s="347"/>
      <c r="L49" s="347"/>
      <c r="M49" s="347"/>
      <c r="N49" s="185"/>
      <c r="O49" s="135" t="str">
        <f t="shared" si="0"/>
        <v/>
      </c>
      <c r="P49" s="79"/>
      <c r="Q49" s="233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7"/>
      <c r="B50" s="344"/>
      <c r="C50" s="345"/>
      <c r="D50" s="73"/>
      <c r="E50" s="346"/>
      <c r="F50" s="347"/>
      <c r="G50" s="347"/>
      <c r="H50" s="347"/>
      <c r="I50" s="347"/>
      <c r="J50" s="347"/>
      <c r="K50" s="347"/>
      <c r="L50" s="347"/>
      <c r="M50" s="347"/>
      <c r="N50" s="185"/>
      <c r="O50" s="135" t="str">
        <f t="shared" si="0"/>
        <v/>
      </c>
      <c r="P50" s="79"/>
      <c r="Q50" s="233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7"/>
      <c r="B51" s="344"/>
      <c r="C51" s="345"/>
      <c r="D51" s="73"/>
      <c r="E51" s="346"/>
      <c r="F51" s="347"/>
      <c r="G51" s="347"/>
      <c r="H51" s="347"/>
      <c r="I51" s="347"/>
      <c r="J51" s="347"/>
      <c r="K51" s="347"/>
      <c r="L51" s="347"/>
      <c r="M51" s="347"/>
      <c r="N51" s="185"/>
      <c r="O51" s="135" t="str">
        <f t="shared" si="0"/>
        <v/>
      </c>
      <c r="P51" s="79"/>
      <c r="Q51" s="233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7"/>
      <c r="B52" s="344"/>
      <c r="C52" s="345"/>
      <c r="D52" s="73"/>
      <c r="E52" s="346"/>
      <c r="F52" s="347"/>
      <c r="G52" s="347"/>
      <c r="H52" s="347"/>
      <c r="I52" s="347"/>
      <c r="J52" s="347"/>
      <c r="K52" s="347"/>
      <c r="L52" s="347"/>
      <c r="M52" s="347"/>
      <c r="N52" s="185"/>
      <c r="O52" s="135" t="str">
        <f t="shared" si="0"/>
        <v/>
      </c>
      <c r="P52" s="79"/>
      <c r="Q52" s="233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7"/>
      <c r="B53" s="344"/>
      <c r="C53" s="345"/>
      <c r="D53" s="73"/>
      <c r="E53" s="346"/>
      <c r="F53" s="347"/>
      <c r="G53" s="347"/>
      <c r="H53" s="347"/>
      <c r="I53" s="347"/>
      <c r="J53" s="347"/>
      <c r="K53" s="347"/>
      <c r="L53" s="347"/>
      <c r="M53" s="347"/>
      <c r="N53" s="185"/>
      <c r="O53" s="135" t="str">
        <f t="shared" si="0"/>
        <v/>
      </c>
      <c r="P53" s="79"/>
      <c r="Q53" s="233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7"/>
      <c r="B54" s="344"/>
      <c r="C54" s="345"/>
      <c r="D54" s="73"/>
      <c r="E54" s="346"/>
      <c r="F54" s="347"/>
      <c r="G54" s="347"/>
      <c r="H54" s="347"/>
      <c r="I54" s="347"/>
      <c r="J54" s="347"/>
      <c r="K54" s="347"/>
      <c r="L54" s="347"/>
      <c r="M54" s="347"/>
      <c r="N54" s="185"/>
      <c r="O54" s="135" t="str">
        <f t="shared" si="0"/>
        <v/>
      </c>
      <c r="P54" s="79"/>
      <c r="Q54" s="233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7"/>
      <c r="B55" s="344"/>
      <c r="C55" s="345"/>
      <c r="D55" s="73"/>
      <c r="E55" s="346"/>
      <c r="F55" s="347"/>
      <c r="G55" s="347"/>
      <c r="H55" s="347"/>
      <c r="I55" s="347"/>
      <c r="J55" s="347"/>
      <c r="K55" s="347"/>
      <c r="L55" s="347"/>
      <c r="M55" s="347"/>
      <c r="N55" s="185"/>
      <c r="O55" s="135" t="str">
        <f t="shared" si="0"/>
        <v/>
      </c>
      <c r="P55" s="79"/>
      <c r="Q55" s="233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7"/>
      <c r="B56" s="344"/>
      <c r="C56" s="345"/>
      <c r="D56" s="73"/>
      <c r="E56" s="346"/>
      <c r="F56" s="347"/>
      <c r="G56" s="347"/>
      <c r="H56" s="347"/>
      <c r="I56" s="347"/>
      <c r="J56" s="347"/>
      <c r="K56" s="347"/>
      <c r="L56" s="347"/>
      <c r="M56" s="347"/>
      <c r="N56" s="185"/>
      <c r="O56" s="135" t="str">
        <f t="shared" si="0"/>
        <v/>
      </c>
      <c r="P56" s="79"/>
      <c r="Q56" s="233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7"/>
      <c r="B57" s="344"/>
      <c r="C57" s="345"/>
      <c r="D57" s="73"/>
      <c r="E57" s="346"/>
      <c r="F57" s="347"/>
      <c r="G57" s="347"/>
      <c r="H57" s="347"/>
      <c r="I57" s="347"/>
      <c r="J57" s="347"/>
      <c r="K57" s="347"/>
      <c r="L57" s="347"/>
      <c r="M57" s="347"/>
      <c r="N57" s="185"/>
      <c r="O57" s="135" t="str">
        <f t="shared" si="0"/>
        <v/>
      </c>
      <c r="P57" s="79"/>
      <c r="Q57" s="233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7"/>
      <c r="B58" s="344"/>
      <c r="C58" s="345"/>
      <c r="D58" s="73"/>
      <c r="E58" s="346"/>
      <c r="F58" s="347"/>
      <c r="G58" s="347"/>
      <c r="H58" s="347"/>
      <c r="I58" s="347"/>
      <c r="J58" s="347"/>
      <c r="K58" s="347"/>
      <c r="L58" s="347"/>
      <c r="M58" s="347"/>
      <c r="N58" s="185"/>
      <c r="O58" s="135" t="str">
        <f t="shared" si="0"/>
        <v/>
      </c>
      <c r="P58" s="79"/>
      <c r="Q58" s="233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6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4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0"/>
      <c r="B60" s="128" t="s">
        <v>25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0"/>
      <c r="Q60" s="235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6"/>
      <c r="B61" s="89" t="s">
        <v>202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2">
        <v>1</v>
      </c>
      <c r="P61" s="372"/>
      <c r="Q61" s="222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6"/>
      <c r="B62" s="193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8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6"/>
      <c r="B63" s="350" t="s">
        <v>9</v>
      </c>
      <c r="C63" s="351"/>
      <c r="D63" s="354" t="s">
        <v>24</v>
      </c>
      <c r="E63" s="356" t="s">
        <v>7</v>
      </c>
      <c r="F63" s="357"/>
      <c r="G63" s="357"/>
      <c r="H63" s="357"/>
      <c r="I63" s="357"/>
      <c r="J63" s="357"/>
      <c r="K63" s="357"/>
      <c r="L63" s="357"/>
      <c r="M63" s="357"/>
      <c r="N63" s="354" t="s">
        <v>3</v>
      </c>
      <c r="O63" s="376" t="s">
        <v>4</v>
      </c>
      <c r="P63" s="354" t="s">
        <v>2</v>
      </c>
      <c r="Q63" s="152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0"/>
      <c r="B64" s="352"/>
      <c r="C64" s="353"/>
      <c r="D64" s="355"/>
      <c r="E64" s="358"/>
      <c r="F64" s="359"/>
      <c r="G64" s="359"/>
      <c r="H64" s="359"/>
      <c r="I64" s="359"/>
      <c r="J64" s="359"/>
      <c r="K64" s="359"/>
      <c r="L64" s="359"/>
      <c r="M64" s="359"/>
      <c r="N64" s="355"/>
      <c r="O64" s="377"/>
      <c r="P64" s="355"/>
      <c r="Q64" s="153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7"/>
      <c r="B65" s="344"/>
      <c r="C65" s="345"/>
      <c r="D65" s="73"/>
      <c r="E65" s="346"/>
      <c r="F65" s="347"/>
      <c r="G65" s="347"/>
      <c r="H65" s="347"/>
      <c r="I65" s="347"/>
      <c r="J65" s="347"/>
      <c r="K65" s="347"/>
      <c r="L65" s="347"/>
      <c r="M65" s="347"/>
      <c r="N65" s="185"/>
      <c r="O65" s="135" t="str">
        <f t="shared" ref="O65:O109" si="1">IF(N65*D65=0,"",N65*D65)</f>
        <v/>
      </c>
      <c r="P65" s="79"/>
      <c r="Q65" s="233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7"/>
      <c r="B66" s="344"/>
      <c r="C66" s="345"/>
      <c r="D66" s="73"/>
      <c r="E66" s="346"/>
      <c r="F66" s="347"/>
      <c r="G66" s="347"/>
      <c r="H66" s="347"/>
      <c r="I66" s="347"/>
      <c r="J66" s="347"/>
      <c r="K66" s="347"/>
      <c r="L66" s="347"/>
      <c r="M66" s="347"/>
      <c r="N66" s="185"/>
      <c r="O66" s="135" t="str">
        <f t="shared" si="1"/>
        <v/>
      </c>
      <c r="P66" s="79"/>
      <c r="Q66" s="233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7"/>
      <c r="B67" s="344"/>
      <c r="C67" s="345"/>
      <c r="D67" s="73"/>
      <c r="E67" s="346"/>
      <c r="F67" s="347"/>
      <c r="G67" s="347"/>
      <c r="H67" s="347"/>
      <c r="I67" s="347"/>
      <c r="J67" s="347"/>
      <c r="K67" s="347"/>
      <c r="L67" s="347"/>
      <c r="M67" s="347"/>
      <c r="N67" s="185"/>
      <c r="O67" s="135" t="str">
        <f t="shared" si="1"/>
        <v/>
      </c>
      <c r="P67" s="79"/>
      <c r="Q67" s="233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7"/>
      <c r="B68" s="344"/>
      <c r="C68" s="345"/>
      <c r="D68" s="73"/>
      <c r="E68" s="346"/>
      <c r="F68" s="347"/>
      <c r="G68" s="347"/>
      <c r="H68" s="347"/>
      <c r="I68" s="347"/>
      <c r="J68" s="347"/>
      <c r="K68" s="347"/>
      <c r="L68" s="347"/>
      <c r="M68" s="347"/>
      <c r="N68" s="185"/>
      <c r="O68" s="135" t="str">
        <f t="shared" si="1"/>
        <v/>
      </c>
      <c r="P68" s="79"/>
      <c r="Q68" s="233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7"/>
      <c r="B69" s="344"/>
      <c r="C69" s="345"/>
      <c r="D69" s="73"/>
      <c r="E69" s="346"/>
      <c r="F69" s="347"/>
      <c r="G69" s="347"/>
      <c r="H69" s="347"/>
      <c r="I69" s="347"/>
      <c r="J69" s="347"/>
      <c r="K69" s="347"/>
      <c r="L69" s="347"/>
      <c r="M69" s="347"/>
      <c r="N69" s="185"/>
      <c r="O69" s="135" t="str">
        <f t="shared" si="1"/>
        <v/>
      </c>
      <c r="P69" s="79"/>
      <c r="Q69" s="233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7"/>
      <c r="B70" s="344"/>
      <c r="C70" s="345"/>
      <c r="D70" s="73"/>
      <c r="E70" s="346"/>
      <c r="F70" s="347"/>
      <c r="G70" s="347"/>
      <c r="H70" s="347"/>
      <c r="I70" s="347"/>
      <c r="J70" s="347"/>
      <c r="K70" s="347"/>
      <c r="L70" s="347"/>
      <c r="M70" s="347"/>
      <c r="N70" s="185"/>
      <c r="O70" s="135" t="str">
        <f t="shared" si="1"/>
        <v/>
      </c>
      <c r="P70" s="79"/>
      <c r="Q70" s="233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7"/>
      <c r="B71" s="344"/>
      <c r="C71" s="345"/>
      <c r="D71" s="73"/>
      <c r="E71" s="346"/>
      <c r="F71" s="347"/>
      <c r="G71" s="347"/>
      <c r="H71" s="347"/>
      <c r="I71" s="347"/>
      <c r="J71" s="347"/>
      <c r="K71" s="347"/>
      <c r="L71" s="347"/>
      <c r="M71" s="347"/>
      <c r="N71" s="185"/>
      <c r="O71" s="135" t="str">
        <f t="shared" si="1"/>
        <v/>
      </c>
      <c r="P71" s="79"/>
      <c r="Q71" s="233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7"/>
      <c r="B72" s="344"/>
      <c r="C72" s="345"/>
      <c r="D72" s="73"/>
      <c r="E72" s="346"/>
      <c r="F72" s="347"/>
      <c r="G72" s="347"/>
      <c r="H72" s="347"/>
      <c r="I72" s="347"/>
      <c r="J72" s="347"/>
      <c r="K72" s="347"/>
      <c r="L72" s="347"/>
      <c r="M72" s="347"/>
      <c r="N72" s="185"/>
      <c r="O72" s="135" t="str">
        <f t="shared" si="1"/>
        <v/>
      </c>
      <c r="P72" s="79"/>
      <c r="Q72" s="233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7"/>
      <c r="B73" s="344"/>
      <c r="C73" s="345"/>
      <c r="D73" s="73"/>
      <c r="E73" s="346"/>
      <c r="F73" s="347"/>
      <c r="G73" s="347"/>
      <c r="H73" s="347"/>
      <c r="I73" s="347"/>
      <c r="J73" s="347"/>
      <c r="K73" s="347"/>
      <c r="L73" s="347"/>
      <c r="M73" s="347"/>
      <c r="N73" s="185"/>
      <c r="O73" s="135" t="str">
        <f t="shared" si="1"/>
        <v/>
      </c>
      <c r="P73" s="79"/>
      <c r="Q73" s="233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7"/>
      <c r="B74" s="344"/>
      <c r="C74" s="345"/>
      <c r="D74" s="73"/>
      <c r="E74" s="346"/>
      <c r="F74" s="347"/>
      <c r="G74" s="347"/>
      <c r="H74" s="347"/>
      <c r="I74" s="347"/>
      <c r="J74" s="347"/>
      <c r="K74" s="347"/>
      <c r="L74" s="347"/>
      <c r="M74" s="347"/>
      <c r="N74" s="185"/>
      <c r="O74" s="135" t="str">
        <f t="shared" si="1"/>
        <v/>
      </c>
      <c r="P74" s="79"/>
      <c r="Q74" s="233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7"/>
      <c r="B75" s="344"/>
      <c r="C75" s="345"/>
      <c r="D75" s="73"/>
      <c r="E75" s="346"/>
      <c r="F75" s="347"/>
      <c r="G75" s="347"/>
      <c r="H75" s="347"/>
      <c r="I75" s="347"/>
      <c r="J75" s="347"/>
      <c r="K75" s="347"/>
      <c r="L75" s="347"/>
      <c r="M75" s="347"/>
      <c r="N75" s="185"/>
      <c r="O75" s="135" t="str">
        <f t="shared" si="1"/>
        <v/>
      </c>
      <c r="P75" s="79"/>
      <c r="Q75" s="233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7"/>
      <c r="B76" s="344"/>
      <c r="C76" s="345"/>
      <c r="D76" s="73"/>
      <c r="E76" s="346"/>
      <c r="F76" s="347"/>
      <c r="G76" s="347"/>
      <c r="H76" s="347"/>
      <c r="I76" s="347"/>
      <c r="J76" s="347"/>
      <c r="K76" s="347"/>
      <c r="L76" s="347"/>
      <c r="M76" s="347"/>
      <c r="N76" s="185"/>
      <c r="O76" s="135" t="str">
        <f t="shared" si="1"/>
        <v/>
      </c>
      <c r="P76" s="79"/>
      <c r="Q76" s="233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7"/>
      <c r="B77" s="344"/>
      <c r="C77" s="345"/>
      <c r="D77" s="73"/>
      <c r="E77" s="346"/>
      <c r="F77" s="347"/>
      <c r="G77" s="347"/>
      <c r="H77" s="347"/>
      <c r="I77" s="347"/>
      <c r="J77" s="347"/>
      <c r="K77" s="347"/>
      <c r="L77" s="347"/>
      <c r="M77" s="347"/>
      <c r="N77" s="185"/>
      <c r="O77" s="135" t="str">
        <f t="shared" si="1"/>
        <v/>
      </c>
      <c r="P77" s="79"/>
      <c r="Q77" s="233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7"/>
      <c r="B78" s="344"/>
      <c r="C78" s="345"/>
      <c r="D78" s="73"/>
      <c r="E78" s="346"/>
      <c r="F78" s="347"/>
      <c r="G78" s="347"/>
      <c r="H78" s="347"/>
      <c r="I78" s="347"/>
      <c r="J78" s="347"/>
      <c r="K78" s="347"/>
      <c r="L78" s="347"/>
      <c r="M78" s="347"/>
      <c r="N78" s="185"/>
      <c r="O78" s="135" t="str">
        <f t="shared" si="1"/>
        <v/>
      </c>
      <c r="P78" s="79"/>
      <c r="Q78" s="233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7"/>
      <c r="B79" s="344"/>
      <c r="C79" s="345"/>
      <c r="D79" s="73"/>
      <c r="E79" s="346"/>
      <c r="F79" s="347"/>
      <c r="G79" s="347"/>
      <c r="H79" s="347"/>
      <c r="I79" s="347"/>
      <c r="J79" s="347"/>
      <c r="K79" s="347"/>
      <c r="L79" s="347"/>
      <c r="M79" s="347"/>
      <c r="N79" s="185"/>
      <c r="O79" s="135" t="str">
        <f t="shared" si="1"/>
        <v/>
      </c>
      <c r="P79" s="79"/>
      <c r="Q79" s="233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7"/>
      <c r="B80" s="344"/>
      <c r="C80" s="345"/>
      <c r="D80" s="73"/>
      <c r="E80" s="346"/>
      <c r="F80" s="347"/>
      <c r="G80" s="347"/>
      <c r="H80" s="347"/>
      <c r="I80" s="347"/>
      <c r="J80" s="347"/>
      <c r="K80" s="347"/>
      <c r="L80" s="347"/>
      <c r="M80" s="347"/>
      <c r="N80" s="185"/>
      <c r="O80" s="135" t="str">
        <f t="shared" si="1"/>
        <v/>
      </c>
      <c r="P80" s="79"/>
      <c r="Q80" s="233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7"/>
      <c r="B81" s="344"/>
      <c r="C81" s="345"/>
      <c r="D81" s="73"/>
      <c r="E81" s="346"/>
      <c r="F81" s="347"/>
      <c r="G81" s="347"/>
      <c r="H81" s="347"/>
      <c r="I81" s="347"/>
      <c r="J81" s="347"/>
      <c r="K81" s="347"/>
      <c r="L81" s="347"/>
      <c r="M81" s="347"/>
      <c r="N81" s="185"/>
      <c r="O81" s="135" t="str">
        <f t="shared" si="1"/>
        <v/>
      </c>
      <c r="P81" s="79"/>
      <c r="Q81" s="233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7"/>
      <c r="B82" s="344"/>
      <c r="C82" s="345"/>
      <c r="D82" s="73"/>
      <c r="E82" s="346"/>
      <c r="F82" s="347"/>
      <c r="G82" s="347"/>
      <c r="H82" s="347"/>
      <c r="I82" s="347"/>
      <c r="J82" s="347"/>
      <c r="K82" s="347"/>
      <c r="L82" s="347"/>
      <c r="M82" s="347"/>
      <c r="N82" s="185"/>
      <c r="O82" s="135" t="str">
        <f t="shared" si="1"/>
        <v/>
      </c>
      <c r="P82" s="79"/>
      <c r="Q82" s="233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7"/>
      <c r="B83" s="344"/>
      <c r="C83" s="345"/>
      <c r="D83" s="73"/>
      <c r="E83" s="346"/>
      <c r="F83" s="347"/>
      <c r="G83" s="347"/>
      <c r="H83" s="347"/>
      <c r="I83" s="347"/>
      <c r="J83" s="347"/>
      <c r="K83" s="347"/>
      <c r="L83" s="347"/>
      <c r="M83" s="347"/>
      <c r="N83" s="185"/>
      <c r="O83" s="135" t="str">
        <f t="shared" si="1"/>
        <v/>
      </c>
      <c r="P83" s="79"/>
      <c r="Q83" s="233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7"/>
      <c r="B84" s="344"/>
      <c r="C84" s="345"/>
      <c r="D84" s="73"/>
      <c r="E84" s="346"/>
      <c r="F84" s="347"/>
      <c r="G84" s="347"/>
      <c r="H84" s="347"/>
      <c r="I84" s="347"/>
      <c r="J84" s="347"/>
      <c r="K84" s="347"/>
      <c r="L84" s="347"/>
      <c r="M84" s="347"/>
      <c r="N84" s="185"/>
      <c r="O84" s="135" t="str">
        <f t="shared" si="1"/>
        <v/>
      </c>
      <c r="P84" s="79"/>
      <c r="Q84" s="233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7"/>
      <c r="B85" s="344"/>
      <c r="C85" s="345"/>
      <c r="D85" s="73"/>
      <c r="E85" s="346"/>
      <c r="F85" s="347"/>
      <c r="G85" s="347"/>
      <c r="H85" s="347"/>
      <c r="I85" s="347"/>
      <c r="J85" s="347"/>
      <c r="K85" s="347"/>
      <c r="L85" s="347"/>
      <c r="M85" s="347"/>
      <c r="N85" s="185"/>
      <c r="O85" s="135" t="str">
        <f t="shared" si="1"/>
        <v/>
      </c>
      <c r="P85" s="79"/>
      <c r="Q85" s="233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7"/>
      <c r="B86" s="344"/>
      <c r="C86" s="345"/>
      <c r="D86" s="73"/>
      <c r="E86" s="346"/>
      <c r="F86" s="347"/>
      <c r="G86" s="347"/>
      <c r="H86" s="347"/>
      <c r="I86" s="347"/>
      <c r="J86" s="347"/>
      <c r="K86" s="347"/>
      <c r="L86" s="347"/>
      <c r="M86" s="347"/>
      <c r="N86" s="185"/>
      <c r="O86" s="135" t="str">
        <f t="shared" si="1"/>
        <v/>
      </c>
      <c r="P86" s="79"/>
      <c r="Q86" s="233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7"/>
      <c r="B87" s="344"/>
      <c r="C87" s="345"/>
      <c r="D87" s="73"/>
      <c r="E87" s="346"/>
      <c r="F87" s="347"/>
      <c r="G87" s="347"/>
      <c r="H87" s="347"/>
      <c r="I87" s="347"/>
      <c r="J87" s="347"/>
      <c r="K87" s="347"/>
      <c r="L87" s="347"/>
      <c r="M87" s="347"/>
      <c r="N87" s="185"/>
      <c r="O87" s="135" t="str">
        <f t="shared" si="1"/>
        <v/>
      </c>
      <c r="P87" s="79"/>
      <c r="Q87" s="233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7"/>
      <c r="B88" s="344"/>
      <c r="C88" s="345"/>
      <c r="D88" s="73"/>
      <c r="E88" s="346"/>
      <c r="F88" s="347"/>
      <c r="G88" s="347"/>
      <c r="H88" s="347"/>
      <c r="I88" s="347"/>
      <c r="J88" s="347"/>
      <c r="K88" s="347"/>
      <c r="L88" s="347"/>
      <c r="M88" s="347"/>
      <c r="N88" s="185"/>
      <c r="O88" s="135" t="str">
        <f t="shared" si="1"/>
        <v/>
      </c>
      <c r="P88" s="79"/>
      <c r="Q88" s="233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7"/>
      <c r="B89" s="344"/>
      <c r="C89" s="345"/>
      <c r="D89" s="73"/>
      <c r="E89" s="346"/>
      <c r="F89" s="347"/>
      <c r="G89" s="347"/>
      <c r="H89" s="347"/>
      <c r="I89" s="347"/>
      <c r="J89" s="347"/>
      <c r="K89" s="347"/>
      <c r="L89" s="347"/>
      <c r="M89" s="347"/>
      <c r="N89" s="185"/>
      <c r="O89" s="135" t="str">
        <f t="shared" si="1"/>
        <v/>
      </c>
      <c r="P89" s="79"/>
      <c r="Q89" s="233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7"/>
      <c r="B90" s="344"/>
      <c r="C90" s="345"/>
      <c r="D90" s="73"/>
      <c r="E90" s="346"/>
      <c r="F90" s="347"/>
      <c r="G90" s="347"/>
      <c r="H90" s="347"/>
      <c r="I90" s="347"/>
      <c r="J90" s="347"/>
      <c r="K90" s="347"/>
      <c r="L90" s="347"/>
      <c r="M90" s="347"/>
      <c r="N90" s="185"/>
      <c r="O90" s="135" t="str">
        <f t="shared" si="1"/>
        <v/>
      </c>
      <c r="P90" s="79"/>
      <c r="Q90" s="233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7"/>
      <c r="B91" s="344"/>
      <c r="C91" s="345"/>
      <c r="D91" s="73"/>
      <c r="E91" s="346"/>
      <c r="F91" s="347"/>
      <c r="G91" s="347"/>
      <c r="H91" s="347"/>
      <c r="I91" s="347"/>
      <c r="J91" s="347"/>
      <c r="K91" s="347"/>
      <c r="L91" s="347"/>
      <c r="M91" s="347"/>
      <c r="N91" s="185"/>
      <c r="O91" s="135" t="str">
        <f t="shared" si="1"/>
        <v/>
      </c>
      <c r="P91" s="79"/>
      <c r="Q91" s="233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7"/>
      <c r="B92" s="344"/>
      <c r="C92" s="345"/>
      <c r="D92" s="73"/>
      <c r="E92" s="346"/>
      <c r="F92" s="347"/>
      <c r="G92" s="347"/>
      <c r="H92" s="347"/>
      <c r="I92" s="347"/>
      <c r="J92" s="347"/>
      <c r="K92" s="347"/>
      <c r="L92" s="347"/>
      <c r="M92" s="347"/>
      <c r="N92" s="185"/>
      <c r="O92" s="135" t="str">
        <f t="shared" si="1"/>
        <v/>
      </c>
      <c r="P92" s="79"/>
      <c r="Q92" s="233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7"/>
      <c r="B93" s="344"/>
      <c r="C93" s="345"/>
      <c r="D93" s="73"/>
      <c r="E93" s="346"/>
      <c r="F93" s="347"/>
      <c r="G93" s="347"/>
      <c r="H93" s="347"/>
      <c r="I93" s="347"/>
      <c r="J93" s="347"/>
      <c r="K93" s="347"/>
      <c r="L93" s="347"/>
      <c r="M93" s="347"/>
      <c r="N93" s="185"/>
      <c r="O93" s="135" t="str">
        <f t="shared" si="1"/>
        <v/>
      </c>
      <c r="P93" s="79"/>
      <c r="Q93" s="233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7"/>
      <c r="B94" s="344"/>
      <c r="C94" s="345"/>
      <c r="D94" s="73"/>
      <c r="E94" s="346"/>
      <c r="F94" s="347"/>
      <c r="G94" s="347"/>
      <c r="H94" s="347"/>
      <c r="I94" s="347"/>
      <c r="J94" s="347"/>
      <c r="K94" s="347"/>
      <c r="L94" s="347"/>
      <c r="M94" s="347"/>
      <c r="N94" s="185"/>
      <c r="O94" s="135" t="str">
        <f t="shared" si="1"/>
        <v/>
      </c>
      <c r="P94" s="79"/>
      <c r="Q94" s="233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7"/>
      <c r="B95" s="344"/>
      <c r="C95" s="345"/>
      <c r="D95" s="73"/>
      <c r="E95" s="346"/>
      <c r="F95" s="347"/>
      <c r="G95" s="347"/>
      <c r="H95" s="347"/>
      <c r="I95" s="347"/>
      <c r="J95" s="347"/>
      <c r="K95" s="347"/>
      <c r="L95" s="347"/>
      <c r="M95" s="347"/>
      <c r="N95" s="185"/>
      <c r="O95" s="135" t="str">
        <f t="shared" si="1"/>
        <v/>
      </c>
      <c r="P95" s="79"/>
      <c r="Q95" s="233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7"/>
      <c r="B96" s="344"/>
      <c r="C96" s="345"/>
      <c r="D96" s="73"/>
      <c r="E96" s="346"/>
      <c r="F96" s="347"/>
      <c r="G96" s="347"/>
      <c r="H96" s="347"/>
      <c r="I96" s="347"/>
      <c r="J96" s="347"/>
      <c r="K96" s="347"/>
      <c r="L96" s="347"/>
      <c r="M96" s="347"/>
      <c r="N96" s="185"/>
      <c r="O96" s="135" t="str">
        <f t="shared" si="1"/>
        <v/>
      </c>
      <c r="P96" s="79"/>
      <c r="Q96" s="233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7"/>
      <c r="B97" s="344"/>
      <c r="C97" s="345"/>
      <c r="D97" s="73"/>
      <c r="E97" s="346"/>
      <c r="F97" s="347"/>
      <c r="G97" s="347"/>
      <c r="H97" s="347"/>
      <c r="I97" s="347"/>
      <c r="J97" s="347"/>
      <c r="K97" s="347"/>
      <c r="L97" s="347"/>
      <c r="M97" s="347"/>
      <c r="N97" s="185"/>
      <c r="O97" s="135" t="str">
        <f t="shared" si="1"/>
        <v/>
      </c>
      <c r="P97" s="79"/>
      <c r="Q97" s="233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7"/>
      <c r="B98" s="344"/>
      <c r="C98" s="345"/>
      <c r="D98" s="73"/>
      <c r="E98" s="346"/>
      <c r="F98" s="347"/>
      <c r="G98" s="347"/>
      <c r="H98" s="347"/>
      <c r="I98" s="347"/>
      <c r="J98" s="347"/>
      <c r="K98" s="347"/>
      <c r="L98" s="347"/>
      <c r="M98" s="347"/>
      <c r="N98" s="185"/>
      <c r="O98" s="135" t="str">
        <f t="shared" si="1"/>
        <v/>
      </c>
      <c r="P98" s="79"/>
      <c r="Q98" s="233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7"/>
      <c r="B99" s="344"/>
      <c r="C99" s="345"/>
      <c r="D99" s="73"/>
      <c r="E99" s="346"/>
      <c r="F99" s="347"/>
      <c r="G99" s="347"/>
      <c r="H99" s="347"/>
      <c r="I99" s="347"/>
      <c r="J99" s="347"/>
      <c r="K99" s="347"/>
      <c r="L99" s="347"/>
      <c r="M99" s="347"/>
      <c r="N99" s="185"/>
      <c r="O99" s="135" t="str">
        <f t="shared" si="1"/>
        <v/>
      </c>
      <c r="P99" s="79"/>
      <c r="Q99" s="233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7"/>
      <c r="B100" s="344"/>
      <c r="C100" s="345"/>
      <c r="D100" s="73"/>
      <c r="E100" s="346"/>
      <c r="F100" s="347"/>
      <c r="G100" s="347"/>
      <c r="H100" s="347"/>
      <c r="I100" s="347"/>
      <c r="J100" s="347"/>
      <c r="K100" s="347"/>
      <c r="L100" s="347"/>
      <c r="M100" s="347"/>
      <c r="N100" s="185"/>
      <c r="O100" s="135" t="str">
        <f t="shared" si="1"/>
        <v/>
      </c>
      <c r="P100" s="79"/>
      <c r="Q100" s="233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7"/>
      <c r="B101" s="344"/>
      <c r="C101" s="345"/>
      <c r="D101" s="73"/>
      <c r="E101" s="346"/>
      <c r="F101" s="347"/>
      <c r="G101" s="347"/>
      <c r="H101" s="347"/>
      <c r="I101" s="347"/>
      <c r="J101" s="347"/>
      <c r="K101" s="347"/>
      <c r="L101" s="347"/>
      <c r="M101" s="347"/>
      <c r="N101" s="185"/>
      <c r="O101" s="135" t="str">
        <f t="shared" si="1"/>
        <v/>
      </c>
      <c r="P101" s="79"/>
      <c r="Q101" s="233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7"/>
      <c r="B102" s="344"/>
      <c r="C102" s="345"/>
      <c r="D102" s="73"/>
      <c r="E102" s="346"/>
      <c r="F102" s="347"/>
      <c r="G102" s="347"/>
      <c r="H102" s="347"/>
      <c r="I102" s="347"/>
      <c r="J102" s="347"/>
      <c r="K102" s="347"/>
      <c r="L102" s="347"/>
      <c r="M102" s="347"/>
      <c r="N102" s="185"/>
      <c r="O102" s="135" t="str">
        <f t="shared" si="1"/>
        <v/>
      </c>
      <c r="P102" s="79"/>
      <c r="Q102" s="233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7"/>
      <c r="B103" s="344"/>
      <c r="C103" s="345"/>
      <c r="D103" s="73"/>
      <c r="E103" s="346"/>
      <c r="F103" s="347"/>
      <c r="G103" s="347"/>
      <c r="H103" s="347"/>
      <c r="I103" s="347"/>
      <c r="J103" s="347"/>
      <c r="K103" s="347"/>
      <c r="L103" s="347"/>
      <c r="M103" s="347"/>
      <c r="N103" s="185"/>
      <c r="O103" s="135" t="str">
        <f t="shared" si="1"/>
        <v/>
      </c>
      <c r="P103" s="79"/>
      <c r="Q103" s="233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7"/>
      <c r="B104" s="344"/>
      <c r="C104" s="345"/>
      <c r="D104" s="73"/>
      <c r="E104" s="346"/>
      <c r="F104" s="347"/>
      <c r="G104" s="347"/>
      <c r="H104" s="347"/>
      <c r="I104" s="347"/>
      <c r="J104" s="347"/>
      <c r="K104" s="347"/>
      <c r="L104" s="347"/>
      <c r="M104" s="347"/>
      <c r="N104" s="185"/>
      <c r="O104" s="135" t="str">
        <f t="shared" si="1"/>
        <v/>
      </c>
      <c r="P104" s="79"/>
      <c r="Q104" s="233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7"/>
      <c r="B105" s="344"/>
      <c r="C105" s="345"/>
      <c r="D105" s="73"/>
      <c r="E105" s="346"/>
      <c r="F105" s="347"/>
      <c r="G105" s="347"/>
      <c r="H105" s="347"/>
      <c r="I105" s="347"/>
      <c r="J105" s="347"/>
      <c r="K105" s="347"/>
      <c r="L105" s="347"/>
      <c r="M105" s="347"/>
      <c r="N105" s="185"/>
      <c r="O105" s="135" t="str">
        <f t="shared" si="1"/>
        <v/>
      </c>
      <c r="P105" s="79"/>
      <c r="Q105" s="233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7"/>
      <c r="B106" s="344"/>
      <c r="C106" s="345"/>
      <c r="D106" s="73"/>
      <c r="E106" s="346"/>
      <c r="F106" s="347"/>
      <c r="G106" s="347"/>
      <c r="H106" s="347"/>
      <c r="I106" s="347"/>
      <c r="J106" s="347"/>
      <c r="K106" s="347"/>
      <c r="L106" s="347"/>
      <c r="M106" s="347"/>
      <c r="N106" s="185"/>
      <c r="O106" s="135" t="str">
        <f t="shared" si="1"/>
        <v/>
      </c>
      <c r="P106" s="79"/>
      <c r="Q106" s="233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7"/>
      <c r="B107" s="344"/>
      <c r="C107" s="345"/>
      <c r="D107" s="73"/>
      <c r="E107" s="346"/>
      <c r="F107" s="347"/>
      <c r="G107" s="347"/>
      <c r="H107" s="347"/>
      <c r="I107" s="347"/>
      <c r="J107" s="347"/>
      <c r="K107" s="347"/>
      <c r="L107" s="347"/>
      <c r="M107" s="347"/>
      <c r="N107" s="185"/>
      <c r="O107" s="135" t="str">
        <f t="shared" si="1"/>
        <v/>
      </c>
      <c r="P107" s="79"/>
      <c r="Q107" s="233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7"/>
      <c r="B108" s="344"/>
      <c r="C108" s="345"/>
      <c r="D108" s="73"/>
      <c r="E108" s="346"/>
      <c r="F108" s="347"/>
      <c r="G108" s="347"/>
      <c r="H108" s="347"/>
      <c r="I108" s="347"/>
      <c r="J108" s="347"/>
      <c r="K108" s="347"/>
      <c r="L108" s="347"/>
      <c r="M108" s="347"/>
      <c r="N108" s="185"/>
      <c r="O108" s="135" t="str">
        <f t="shared" si="1"/>
        <v/>
      </c>
      <c r="P108" s="79"/>
      <c r="Q108" s="233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7"/>
      <c r="B109" s="344"/>
      <c r="C109" s="345"/>
      <c r="D109" s="82"/>
      <c r="E109" s="346"/>
      <c r="F109" s="347"/>
      <c r="G109" s="347"/>
      <c r="H109" s="347"/>
      <c r="I109" s="347"/>
      <c r="J109" s="347"/>
      <c r="K109" s="347"/>
      <c r="L109" s="347"/>
      <c r="M109" s="347"/>
      <c r="N109" s="185"/>
      <c r="O109" s="135" t="str">
        <f t="shared" si="1"/>
        <v/>
      </c>
      <c r="P109" s="79"/>
      <c r="Q109" s="233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6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4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0"/>
      <c r="B111" s="128" t="s">
        <v>25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0"/>
      <c r="Q111" s="235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6"/>
      <c r="B112" s="89" t="str">
        <f>B61</f>
        <v>FAPESP, MARÇO DE 2017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2">
        <v>2</v>
      </c>
      <c r="P112" s="372"/>
      <c r="Q112" s="222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6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8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6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8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6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8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6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8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6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8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6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8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6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8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6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8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6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8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6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8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6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8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6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8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6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8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6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8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6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8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6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8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6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8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6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8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6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8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6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8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6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8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6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8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6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8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6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8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6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8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6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8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6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8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6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8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6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8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6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8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6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8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6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8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6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8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6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8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6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8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6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8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6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8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6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8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6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8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6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8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6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8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6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8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6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8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6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8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6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8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6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8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6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8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6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8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6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8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6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8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8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8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82</v>
      </c>
      <c r="N165" s="101"/>
      <c r="Q165" s="208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83</v>
      </c>
    </row>
    <row r="167" spans="1:25"/>
    <row r="168" spans="1:25" ht="15">
      <c r="B168" s="90"/>
    </row>
    <row r="169" spans="1:25" ht="15">
      <c r="B169" s="90"/>
    </row>
    <row r="170" spans="1:25" ht="14.25">
      <c r="B170" s="371" t="s">
        <v>26</v>
      </c>
      <c r="C170" s="371"/>
      <c r="D170" s="371"/>
      <c r="E170" s="371"/>
      <c r="F170" s="371"/>
      <c r="G170" s="371"/>
      <c r="H170" s="371"/>
      <c r="I170" s="371"/>
      <c r="J170" s="371"/>
      <c r="K170" s="371"/>
      <c r="L170" s="371"/>
      <c r="M170" s="371"/>
      <c r="N170" s="371"/>
      <c r="O170" s="371"/>
      <c r="P170" s="371"/>
    </row>
    <row r="171" spans="1:25" ht="14.25">
      <c r="B171" s="371" t="s">
        <v>23</v>
      </c>
      <c r="C171" s="371"/>
      <c r="D171" s="371"/>
      <c r="E171" s="371"/>
      <c r="F171" s="371"/>
      <c r="G171" s="371"/>
      <c r="H171" s="371"/>
      <c r="I171" s="371"/>
      <c r="J171" s="371"/>
      <c r="K171" s="371"/>
      <c r="L171" s="371"/>
      <c r="M171" s="371"/>
      <c r="N171" s="371"/>
      <c r="O171" s="371"/>
      <c r="P171" s="371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64" t="s">
        <v>8</v>
      </c>
      <c r="C173" s="365"/>
      <c r="D173" s="365"/>
      <c r="E173" s="365"/>
      <c r="F173" s="365"/>
      <c r="G173" s="365"/>
      <c r="H173" s="365"/>
      <c r="I173" s="365"/>
      <c r="J173" s="365"/>
      <c r="K173" s="365"/>
      <c r="L173" s="365"/>
      <c r="M173" s="365"/>
      <c r="N173" s="365"/>
      <c r="O173" s="365"/>
      <c r="P173" s="366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132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131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103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104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105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106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107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108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50" t="s">
        <v>1</v>
      </c>
      <c r="C190" s="351"/>
      <c r="D190" s="354" t="s">
        <v>6</v>
      </c>
      <c r="E190" s="356" t="s">
        <v>7</v>
      </c>
      <c r="F190" s="357"/>
      <c r="G190" s="357"/>
      <c r="H190" s="357"/>
      <c r="I190" s="357"/>
      <c r="J190" s="357"/>
      <c r="K190" s="357"/>
      <c r="L190" s="357"/>
      <c r="M190" s="357"/>
      <c r="N190" s="354" t="s">
        <v>3</v>
      </c>
      <c r="O190" s="354" t="s">
        <v>4</v>
      </c>
      <c r="P190" s="354" t="s">
        <v>2</v>
      </c>
    </row>
    <row r="191" spans="2:16">
      <c r="B191" s="352"/>
      <c r="C191" s="353"/>
      <c r="D191" s="355"/>
      <c r="E191" s="358"/>
      <c r="F191" s="359"/>
      <c r="G191" s="359"/>
      <c r="H191" s="359"/>
      <c r="I191" s="359"/>
      <c r="J191" s="359"/>
      <c r="K191" s="359"/>
      <c r="L191" s="359"/>
      <c r="M191" s="359"/>
      <c r="N191" s="355"/>
      <c r="O191" s="355"/>
      <c r="P191" s="355"/>
    </row>
    <row r="192" spans="2:16" ht="23.25" customHeight="1">
      <c r="B192" s="362">
        <v>1</v>
      </c>
      <c r="C192" s="363"/>
      <c r="D192" s="107">
        <v>1</v>
      </c>
      <c r="E192" s="369" t="s">
        <v>79</v>
      </c>
      <c r="F192" s="370"/>
      <c r="G192" s="370"/>
      <c r="H192" s="370"/>
      <c r="I192" s="370"/>
      <c r="J192" s="370"/>
      <c r="K192" s="370"/>
      <c r="L192" s="370"/>
      <c r="M192" s="370"/>
      <c r="N192" s="132">
        <v>4000</v>
      </c>
      <c r="O192" s="98">
        <f>N192*D192</f>
        <v>4000</v>
      </c>
      <c r="P192" s="79"/>
    </row>
    <row r="193" spans="2:16" ht="23.25" customHeight="1">
      <c r="B193" s="362">
        <v>2</v>
      </c>
      <c r="C193" s="363"/>
      <c r="D193" s="108">
        <v>30</v>
      </c>
      <c r="E193" s="367" t="s">
        <v>80</v>
      </c>
      <c r="F193" s="368"/>
      <c r="G193" s="368"/>
      <c r="H193" s="368"/>
      <c r="I193" s="368"/>
      <c r="J193" s="368"/>
      <c r="K193" s="368"/>
      <c r="L193" s="368"/>
      <c r="M193" s="368"/>
      <c r="N193" s="132">
        <v>240</v>
      </c>
      <c r="O193" s="98">
        <f>N193*D193</f>
        <v>7200</v>
      </c>
      <c r="P193" s="79"/>
    </row>
    <row r="194" spans="2:16" ht="23.25" customHeight="1">
      <c r="B194" s="362">
        <v>3</v>
      </c>
      <c r="C194" s="363"/>
      <c r="D194" s="108">
        <v>1</v>
      </c>
      <c r="E194" s="367" t="s">
        <v>30</v>
      </c>
      <c r="F194" s="368"/>
      <c r="G194" s="368"/>
      <c r="H194" s="368"/>
      <c r="I194" s="368"/>
      <c r="J194" s="368"/>
      <c r="K194" s="368"/>
      <c r="L194" s="368"/>
      <c r="M194" s="368"/>
      <c r="N194" s="132">
        <v>600</v>
      </c>
      <c r="O194" s="98">
        <f>N194*D194</f>
        <v>600</v>
      </c>
      <c r="P194" s="79"/>
    </row>
    <row r="195" spans="2:16" ht="23.25" customHeight="1">
      <c r="B195" s="360"/>
      <c r="C195" s="361"/>
      <c r="D195" s="361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5</v>
      </c>
      <c r="O195" s="149">
        <f>SUM(O192:O194)</f>
        <v>11800</v>
      </c>
      <c r="P195" s="79"/>
    </row>
    <row r="196" spans="2:16" ht="5.25" customHeight="1">
      <c r="B196" s="257"/>
      <c r="C196" s="257"/>
      <c r="D196" s="257"/>
      <c r="E196" s="257"/>
      <c r="F196" s="257"/>
      <c r="G196" s="257"/>
      <c r="H196" s="257"/>
      <c r="I196" s="257"/>
      <c r="J196" s="257"/>
      <c r="K196" s="257"/>
      <c r="L196" s="257"/>
      <c r="M196" s="257"/>
      <c r="N196" s="257"/>
      <c r="O196" s="257"/>
      <c r="P196" s="272"/>
    </row>
    <row r="197" spans="2:16" ht="20.25" customHeight="1">
      <c r="B197" s="256" t="s">
        <v>25</v>
      </c>
      <c r="C197" s="257"/>
      <c r="D197" s="257"/>
      <c r="E197" s="257"/>
      <c r="F197" s="257"/>
      <c r="G197" s="257"/>
      <c r="H197" s="257"/>
      <c r="I197" s="257"/>
      <c r="J197" s="257"/>
      <c r="K197" s="257"/>
      <c r="L197" s="257"/>
      <c r="M197" s="257"/>
      <c r="N197" s="257"/>
      <c r="O197" s="257"/>
      <c r="P197" s="250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8" t="str">
        <f>B112</f>
        <v>FAPESP, MARÇO DE 2017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W9ZERxMbVeS0Ra7/3Pr7SYoIL2BSGVCBZFAdqvy9e/27ZaVleR7MojWm9uvZVJevGPJeooZOdgzqTRqFDPkDSA==" saltValue="q6VeDZ7Yhk+/35AxR/u5UQ==" spinCount="100000" sheet="1" objects="1" scenarios="1"/>
  <mergeCells count="211"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conditionalFormatting sqref="D65:D109 F65:M109 B65:B109 F19:M58 D16:D58 B16:B58">
    <cfRule type="cellIs" dxfId="40" priority="71" stopIfTrue="1" operator="equal">
      <formula>0</formula>
    </cfRule>
  </conditionalFormatting>
  <conditionalFormatting sqref="N59:O59 N110:O110">
    <cfRule type="cellIs" dxfId="39" priority="70" stopIfTrue="1" operator="equal">
      <formula>"INDIQUE A MOEDA"</formula>
    </cfRule>
  </conditionalFormatting>
  <conditionalFormatting sqref="B12 N195:O195">
    <cfRule type="cellIs" dxfId="38" priority="69" stopIfTrue="1" operator="equal">
      <formula>0</formula>
    </cfRule>
  </conditionalFormatting>
  <conditionalFormatting sqref="N65:N109 N16:N58">
    <cfRule type="cellIs" dxfId="37" priority="67" stopIfTrue="1" operator="equal">
      <formula>0</formula>
    </cfRule>
  </conditionalFormatting>
  <conditionalFormatting sqref="D65:D108 D16:D58">
    <cfRule type="cellIs" dxfId="36" priority="61" stopIfTrue="1" operator="equal">
      <formula>0</formula>
    </cfRule>
  </conditionalFormatting>
  <conditionalFormatting sqref="O65:O109">
    <cfRule type="cellIs" dxfId="35" priority="59" stopIfTrue="1" operator="equal">
      <formula>0</formula>
    </cfRule>
  </conditionalFormatting>
  <conditionalFormatting sqref="E65:M109 E16:M58">
    <cfRule type="cellIs" dxfId="34" priority="53" stopIfTrue="1" operator="equal">
      <formula>0</formula>
    </cfRule>
  </conditionalFormatting>
  <conditionalFormatting sqref="F8:M8">
    <cfRule type="cellIs" dxfId="33" priority="14" stopIfTrue="1" operator="equal">
      <formula>""</formula>
    </cfRule>
  </conditionalFormatting>
  <conditionalFormatting sqref="O65:O109 O16:O58 E10:G10">
    <cfRule type="cellIs" dxfId="32" priority="9" stopIfTrue="1" operator="equal">
      <formula>""</formula>
    </cfRule>
  </conditionalFormatting>
  <conditionalFormatting sqref="R8 E10 F8:P8">
    <cfRule type="cellIs" dxfId="31" priority="3" stopIfTrue="1" operator="equal">
      <formula>""</formula>
    </cfRule>
  </conditionalFormatting>
  <conditionalFormatting sqref="D12">
    <cfRule type="cellIs" dxfId="30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6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7" customWidth="1"/>
    <col min="6" max="6" width="6.42578125" style="197" customWidth="1"/>
    <col min="7" max="7" width="10" style="197" bestFit="1" customWidth="1"/>
    <col min="8" max="8" width="8.85546875" style="197" customWidth="1"/>
    <col min="9" max="9" width="9.28515625" style="197" customWidth="1"/>
    <col min="10" max="10" width="9.5703125" style="3" customWidth="1"/>
    <col min="11" max="11" width="10" style="3" customWidth="1"/>
    <col min="12" max="12" width="12.28515625" style="197" customWidth="1"/>
    <col min="13" max="13" width="10" style="197" customWidth="1"/>
    <col min="14" max="14" width="6.42578125" style="197" customWidth="1"/>
    <col min="15" max="15" width="15.140625" style="197" customWidth="1"/>
    <col min="16" max="16" width="10.42578125" style="197" customWidth="1"/>
    <col min="17" max="17" width="2" style="265" customWidth="1"/>
    <col min="18" max="18" width="2.7109375" style="197" hidden="1" customWidth="1"/>
    <col min="19" max="21" width="7.5703125" style="197" hidden="1" customWidth="1"/>
    <col min="22" max="244" width="0" style="197" hidden="1" customWidth="1"/>
    <col min="245" max="16384" width="9.140625" style="197" hidden="1"/>
  </cols>
  <sheetData>
    <row r="1" spans="1:22" s="44" customFormat="1" ht="31.5" customHeight="1">
      <c r="A1" s="207"/>
      <c r="B1" s="54"/>
      <c r="C1" s="54"/>
      <c r="D1" s="54"/>
      <c r="J1" s="54"/>
      <c r="K1" s="54"/>
      <c r="Q1" s="152"/>
    </row>
    <row r="2" spans="1:22" s="44" customFormat="1" ht="12.75" customHeight="1">
      <c r="A2" s="218"/>
      <c r="B2" s="54"/>
      <c r="C2" s="54"/>
      <c r="D2" s="54"/>
      <c r="J2" s="54"/>
      <c r="K2" s="54"/>
      <c r="Q2" s="152"/>
    </row>
    <row r="3" spans="1:22" s="44" customFormat="1" ht="12.75" customHeight="1">
      <c r="A3" s="218"/>
      <c r="B3" s="54"/>
      <c r="C3" s="54"/>
      <c r="D3" s="54"/>
      <c r="J3" s="54"/>
      <c r="K3" s="54"/>
      <c r="Q3" s="152"/>
    </row>
    <row r="4" spans="1:22" s="44" customFormat="1" ht="12.75" customHeight="1">
      <c r="A4" s="218"/>
      <c r="B4" s="54"/>
      <c r="C4" s="54"/>
      <c r="D4" s="54"/>
      <c r="J4" s="54"/>
      <c r="K4" s="54"/>
      <c r="Q4" s="152"/>
    </row>
    <row r="5" spans="1:22" s="44" customFormat="1" ht="12.75" customHeight="1">
      <c r="A5" s="218"/>
      <c r="B5" s="54"/>
      <c r="C5" s="54"/>
      <c r="D5" s="54"/>
      <c r="J5" s="54"/>
      <c r="K5" s="54"/>
      <c r="M5" s="87" t="s">
        <v>42</v>
      </c>
      <c r="Q5" s="218"/>
    </row>
    <row r="6" spans="1:22" s="44" customFormat="1" ht="19.5" customHeight="1">
      <c r="A6" s="219"/>
      <c r="B6" s="193" t="s">
        <v>128</v>
      </c>
      <c r="C6" s="151"/>
      <c r="D6" s="151"/>
      <c r="E6" s="151"/>
      <c r="F6" s="151"/>
      <c r="G6" s="151"/>
      <c r="M6" s="150"/>
      <c r="N6" s="58"/>
      <c r="P6" s="260"/>
    </row>
    <row r="7" spans="1:22" s="44" customFormat="1" ht="6" customHeight="1">
      <c r="A7" s="218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2"/>
    </row>
    <row r="8" spans="1:22" s="8" customFormat="1" ht="19.5" customHeight="1">
      <c r="A8" s="241"/>
      <c r="B8" s="268" t="s">
        <v>84</v>
      </c>
      <c r="C8" s="9"/>
      <c r="D8" s="9"/>
      <c r="E8" s="184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152"/>
      <c r="R8" s="261"/>
    </row>
    <row r="9" spans="1:22" s="8" customFormat="1" ht="9.75" customHeight="1">
      <c r="A9" s="241"/>
      <c r="B9" s="268"/>
      <c r="C9" s="9"/>
      <c r="D9" s="9"/>
      <c r="F9" s="184"/>
      <c r="G9" s="184"/>
      <c r="H9" s="184"/>
      <c r="I9" s="184"/>
      <c r="J9" s="184"/>
      <c r="K9" s="184"/>
      <c r="L9" s="184"/>
      <c r="M9" s="96"/>
      <c r="N9" s="96"/>
      <c r="O9" s="96"/>
      <c r="P9" s="62"/>
      <c r="Q9" s="237"/>
    </row>
    <row r="10" spans="1:22" s="8" customFormat="1" ht="19.5" customHeight="1">
      <c r="A10" s="241"/>
      <c r="B10" s="406" t="s">
        <v>100</v>
      </c>
      <c r="C10" s="406"/>
      <c r="D10" s="378"/>
      <c r="E10" s="378"/>
      <c r="F10" s="378"/>
      <c r="G10" s="184"/>
      <c r="H10" s="184"/>
      <c r="I10" s="184"/>
      <c r="J10" s="184"/>
      <c r="K10" s="184"/>
      <c r="L10" s="184"/>
      <c r="M10" s="96"/>
      <c r="N10" s="96"/>
      <c r="O10" s="96"/>
      <c r="P10" s="62"/>
      <c r="Q10" s="237"/>
    </row>
    <row r="11" spans="1:22" s="8" customFormat="1" ht="7.5" customHeight="1">
      <c r="A11" s="241"/>
      <c r="B11" s="268"/>
      <c r="C11" s="9"/>
      <c r="D11" s="9"/>
      <c r="E11" s="184"/>
      <c r="F11" s="184"/>
      <c r="G11" s="184"/>
      <c r="H11" s="184"/>
      <c r="I11" s="184"/>
      <c r="J11" s="184"/>
      <c r="K11" s="184"/>
      <c r="L11" s="184"/>
      <c r="M11" s="96"/>
      <c r="N11" s="96"/>
      <c r="O11" s="96"/>
      <c r="P11" s="62"/>
      <c r="Q11" s="237"/>
    </row>
    <row r="12" spans="1:22" s="46" customFormat="1" ht="19.5" customHeight="1">
      <c r="A12" s="227"/>
      <c r="B12" s="61" t="s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8"/>
      <c r="R12" s="45"/>
      <c r="S12" s="45"/>
      <c r="T12" s="45"/>
      <c r="U12" s="45"/>
      <c r="V12" s="45"/>
    </row>
    <row r="13" spans="1:22" s="275" customFormat="1" ht="18" customHeight="1">
      <c r="A13" s="176"/>
      <c r="B13" s="262" t="s">
        <v>71</v>
      </c>
      <c r="C13" s="65" t="s">
        <v>13</v>
      </c>
      <c r="D13" s="64" t="s">
        <v>14</v>
      </c>
      <c r="E13" s="66">
        <v>1</v>
      </c>
      <c r="G13" s="262" t="s">
        <v>75</v>
      </c>
      <c r="H13" s="67"/>
      <c r="I13" s="64" t="s">
        <v>14</v>
      </c>
      <c r="J13" s="252"/>
      <c r="L13" s="262" t="s">
        <v>72</v>
      </c>
      <c r="M13" s="67"/>
      <c r="N13" s="64" t="s">
        <v>14</v>
      </c>
      <c r="O13" s="252"/>
      <c r="P13" s="62"/>
      <c r="Q13" s="213"/>
      <c r="R13" s="45"/>
      <c r="S13" s="45"/>
      <c r="T13" s="45"/>
      <c r="U13" s="45"/>
      <c r="V13" s="45"/>
    </row>
    <row r="14" spans="1:22" s="275" customFormat="1" ht="7.5" customHeight="1">
      <c r="A14" s="17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6"/>
      <c r="R14" s="45"/>
      <c r="S14" s="45"/>
      <c r="T14" s="45"/>
      <c r="U14" s="45"/>
      <c r="V14" s="45"/>
    </row>
    <row r="15" spans="1:22" s="275" customFormat="1" ht="18" customHeight="1">
      <c r="A15" s="176"/>
      <c r="B15" s="262" t="s">
        <v>73</v>
      </c>
      <c r="C15" s="67"/>
      <c r="D15" s="64" t="s">
        <v>14</v>
      </c>
      <c r="E15" s="252"/>
      <c r="F15" s="96"/>
      <c r="G15" s="262" t="s">
        <v>74</v>
      </c>
      <c r="H15" s="67"/>
      <c r="I15" s="64" t="s">
        <v>14</v>
      </c>
      <c r="J15" s="252"/>
      <c r="K15" s="96"/>
      <c r="L15" s="262" t="s">
        <v>97</v>
      </c>
      <c r="M15" s="67"/>
      <c r="N15" s="64" t="s">
        <v>14</v>
      </c>
      <c r="O15" s="252"/>
      <c r="P15" s="62"/>
      <c r="Q15" s="226"/>
      <c r="R15" s="45"/>
      <c r="S15" s="45"/>
      <c r="T15" s="45"/>
      <c r="U15" s="45"/>
      <c r="V15" s="45"/>
    </row>
    <row r="16" spans="1:22" s="275" customFormat="1" ht="7.5" customHeight="1">
      <c r="A16" s="17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6"/>
      <c r="R16" s="45"/>
      <c r="S16" s="45"/>
      <c r="T16" s="45"/>
      <c r="U16" s="45"/>
      <c r="V16" s="45"/>
    </row>
    <row r="17" spans="1:22" s="44" customFormat="1" ht="20.25" customHeight="1">
      <c r="A17" s="218"/>
      <c r="B17" s="407" t="s">
        <v>5</v>
      </c>
      <c r="C17" s="407"/>
      <c r="D17" s="379" t="str">
        <f>IF(SUM(O22:O58,O65:O109)=0,"",SUM(O22:O58,O65:O109))</f>
        <v/>
      </c>
      <c r="E17" s="379"/>
      <c r="F17" s="379"/>
      <c r="G17" s="59"/>
      <c r="H17" s="59"/>
      <c r="I17" s="59"/>
      <c r="J17" s="81"/>
      <c r="K17" s="59"/>
      <c r="M17" s="59"/>
      <c r="N17" s="59"/>
      <c r="Q17" s="218"/>
    </row>
    <row r="18" spans="1:22" s="44" customFormat="1" ht="6" customHeight="1">
      <c r="A18" s="218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238"/>
      <c r="R18" s="45"/>
      <c r="S18" s="45"/>
      <c r="T18" s="45"/>
      <c r="U18" s="45"/>
      <c r="V18" s="45"/>
    </row>
    <row r="19" spans="1:22" s="47" customFormat="1" ht="6.75" customHeight="1">
      <c r="A19" s="229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0"/>
      <c r="Q19" s="276"/>
      <c r="R19" s="45"/>
      <c r="S19" s="45"/>
      <c r="T19" s="45"/>
      <c r="U19" s="45"/>
      <c r="V19" s="45"/>
    </row>
    <row r="20" spans="1:22" s="45" customFormat="1" ht="12.75" customHeight="1">
      <c r="A20" s="216"/>
      <c r="B20" s="354" t="s">
        <v>1</v>
      </c>
      <c r="C20" s="354" t="s">
        <v>6</v>
      </c>
      <c r="D20" s="356" t="s">
        <v>7</v>
      </c>
      <c r="E20" s="400"/>
      <c r="F20" s="400"/>
      <c r="G20" s="400"/>
      <c r="H20" s="400"/>
      <c r="I20" s="400"/>
      <c r="J20" s="401"/>
      <c r="K20" s="392" t="s">
        <v>21</v>
      </c>
      <c r="L20" s="354" t="s">
        <v>3</v>
      </c>
      <c r="M20" s="395" t="s">
        <v>98</v>
      </c>
      <c r="N20" s="396"/>
      <c r="O20" s="376" t="s">
        <v>99</v>
      </c>
      <c r="P20" s="385" t="s">
        <v>2</v>
      </c>
      <c r="Q20" s="154"/>
    </row>
    <row r="21" spans="1:22" s="15" customFormat="1" ht="23.25" customHeight="1">
      <c r="A21" s="220"/>
      <c r="B21" s="391"/>
      <c r="C21" s="399"/>
      <c r="D21" s="402"/>
      <c r="E21" s="403"/>
      <c r="F21" s="403"/>
      <c r="G21" s="403"/>
      <c r="H21" s="403"/>
      <c r="I21" s="403"/>
      <c r="J21" s="404"/>
      <c r="K21" s="393"/>
      <c r="L21" s="391"/>
      <c r="M21" s="397"/>
      <c r="N21" s="398"/>
      <c r="O21" s="405"/>
      <c r="P21" s="386"/>
      <c r="Q21" s="154"/>
      <c r="S21" s="277"/>
      <c r="T21" s="278"/>
    </row>
    <row r="22" spans="1:22" s="45" customFormat="1" ht="24" customHeight="1">
      <c r="A22" s="111"/>
      <c r="B22" s="270"/>
      <c r="C22" s="73"/>
      <c r="D22" s="382"/>
      <c r="E22" s="383"/>
      <c r="F22" s="383"/>
      <c r="G22" s="383"/>
      <c r="H22" s="383"/>
      <c r="I22" s="383"/>
      <c r="J22" s="384"/>
      <c r="K22" s="53"/>
      <c r="L22" s="99"/>
      <c r="M22" s="380" t="str">
        <f>IF(C22*L22=0,"",C22*L22)</f>
        <v/>
      </c>
      <c r="N22" s="381"/>
      <c r="O22" s="204" t="str">
        <f t="shared" ref="O22:O58" si="0">IF(ISERROR(INDEX($U$43:$U$47,MATCH(K22,$T$43:$T$47,0))*M22),"",INDEX($U$43:$U$47,MATCH(K22,$T$43:$T$47,0))*M22)</f>
        <v/>
      </c>
      <c r="P22" s="251"/>
      <c r="Q22" s="221"/>
      <c r="S22" s="279" t="str">
        <f>$C$13</f>
        <v>USD</v>
      </c>
      <c r="T22" s="280" t="str">
        <f t="shared" ref="T22:T27" si="1">IF(S22&lt;&gt;0,S22,"")</f>
        <v>USD</v>
      </c>
      <c r="U22" s="281">
        <f>$E$13</f>
        <v>1</v>
      </c>
    </row>
    <row r="23" spans="1:22" s="45" customFormat="1" ht="24" customHeight="1">
      <c r="A23" s="111"/>
      <c r="B23" s="270"/>
      <c r="C23" s="73"/>
      <c r="D23" s="382"/>
      <c r="E23" s="383"/>
      <c r="F23" s="383"/>
      <c r="G23" s="383"/>
      <c r="H23" s="383"/>
      <c r="I23" s="383"/>
      <c r="J23" s="384"/>
      <c r="K23" s="53"/>
      <c r="L23" s="99"/>
      <c r="M23" s="380" t="str">
        <f t="shared" ref="M23:M58" si="2">IF(C23*L23=0,"",C23*L23)</f>
        <v/>
      </c>
      <c r="N23" s="381"/>
      <c r="O23" s="204" t="str">
        <f t="shared" si="0"/>
        <v/>
      </c>
      <c r="P23" s="251"/>
      <c r="Q23" s="221"/>
      <c r="S23" s="279">
        <f>$H$13</f>
        <v>0</v>
      </c>
      <c r="T23" s="280" t="str">
        <f t="shared" si="1"/>
        <v/>
      </c>
      <c r="U23" s="281">
        <f>$J$13</f>
        <v>0</v>
      </c>
    </row>
    <row r="24" spans="1:22" s="45" customFormat="1" ht="24" customHeight="1">
      <c r="A24" s="111"/>
      <c r="B24" s="270"/>
      <c r="C24" s="73"/>
      <c r="D24" s="382"/>
      <c r="E24" s="383"/>
      <c r="F24" s="383"/>
      <c r="G24" s="383"/>
      <c r="H24" s="383"/>
      <c r="I24" s="383"/>
      <c r="J24" s="384"/>
      <c r="K24" s="53"/>
      <c r="L24" s="99"/>
      <c r="M24" s="380" t="str">
        <f t="shared" si="2"/>
        <v/>
      </c>
      <c r="N24" s="381"/>
      <c r="O24" s="204" t="str">
        <f t="shared" si="0"/>
        <v/>
      </c>
      <c r="P24" s="251"/>
      <c r="Q24" s="221"/>
      <c r="S24" s="282">
        <f>$M$13</f>
        <v>0</v>
      </c>
      <c r="T24" s="280" t="str">
        <f t="shared" si="1"/>
        <v/>
      </c>
      <c r="U24" s="281">
        <f>$O$13</f>
        <v>0</v>
      </c>
    </row>
    <row r="25" spans="1:22" s="45" customFormat="1" ht="24" customHeight="1">
      <c r="A25" s="111"/>
      <c r="B25" s="270"/>
      <c r="C25" s="73"/>
      <c r="D25" s="382"/>
      <c r="E25" s="383"/>
      <c r="F25" s="383"/>
      <c r="G25" s="383"/>
      <c r="H25" s="383"/>
      <c r="I25" s="383"/>
      <c r="J25" s="384"/>
      <c r="K25" s="53"/>
      <c r="L25" s="99"/>
      <c r="M25" s="380" t="str">
        <f t="shared" si="2"/>
        <v/>
      </c>
      <c r="N25" s="381"/>
      <c r="O25" s="204" t="str">
        <f t="shared" si="0"/>
        <v/>
      </c>
      <c r="P25" s="251"/>
      <c r="Q25" s="157"/>
      <c r="S25" s="282">
        <f>$C$15</f>
        <v>0</v>
      </c>
      <c r="T25" s="280" t="str">
        <f t="shared" si="1"/>
        <v/>
      </c>
      <c r="U25" s="281">
        <f>$E$15</f>
        <v>0</v>
      </c>
    </row>
    <row r="26" spans="1:22" s="45" customFormat="1" ht="24" customHeight="1">
      <c r="A26" s="111"/>
      <c r="B26" s="270"/>
      <c r="C26" s="73"/>
      <c r="D26" s="382"/>
      <c r="E26" s="383"/>
      <c r="F26" s="383"/>
      <c r="G26" s="383"/>
      <c r="H26" s="383"/>
      <c r="I26" s="383"/>
      <c r="J26" s="384"/>
      <c r="K26" s="53"/>
      <c r="L26" s="99"/>
      <c r="M26" s="380" t="str">
        <f t="shared" si="2"/>
        <v/>
      </c>
      <c r="N26" s="381"/>
      <c r="O26" s="204" t="str">
        <f t="shared" si="0"/>
        <v/>
      </c>
      <c r="P26" s="251"/>
      <c r="Q26" s="157"/>
      <c r="S26" s="282">
        <f>$H$15</f>
        <v>0</v>
      </c>
      <c r="T26" s="280" t="str">
        <f t="shared" si="1"/>
        <v/>
      </c>
      <c r="U26" s="281">
        <f>$J$15</f>
        <v>0</v>
      </c>
    </row>
    <row r="27" spans="1:22" s="45" customFormat="1" ht="24" customHeight="1">
      <c r="A27" s="111"/>
      <c r="B27" s="270"/>
      <c r="C27" s="73"/>
      <c r="D27" s="382"/>
      <c r="E27" s="383"/>
      <c r="F27" s="383"/>
      <c r="G27" s="383"/>
      <c r="H27" s="383"/>
      <c r="I27" s="383"/>
      <c r="J27" s="384"/>
      <c r="K27" s="53"/>
      <c r="L27" s="99"/>
      <c r="M27" s="380" t="str">
        <f t="shared" si="2"/>
        <v/>
      </c>
      <c r="N27" s="381"/>
      <c r="O27" s="204" t="str">
        <f t="shared" si="0"/>
        <v/>
      </c>
      <c r="P27" s="251"/>
      <c r="Q27" s="157"/>
      <c r="S27" s="280">
        <f>$M$15</f>
        <v>0</v>
      </c>
      <c r="T27" s="280" t="str">
        <f t="shared" si="1"/>
        <v/>
      </c>
      <c r="U27" s="281">
        <f>$O$15</f>
        <v>0</v>
      </c>
    </row>
    <row r="28" spans="1:22" s="45" customFormat="1" ht="24" customHeight="1">
      <c r="A28" s="111"/>
      <c r="B28" s="270"/>
      <c r="C28" s="73"/>
      <c r="D28" s="382"/>
      <c r="E28" s="383"/>
      <c r="F28" s="383"/>
      <c r="G28" s="383"/>
      <c r="H28" s="383"/>
      <c r="I28" s="383"/>
      <c r="J28" s="384"/>
      <c r="K28" s="53"/>
      <c r="L28" s="99"/>
      <c r="M28" s="380" t="str">
        <f t="shared" si="2"/>
        <v/>
      </c>
      <c r="N28" s="381"/>
      <c r="O28" s="204" t="str">
        <f t="shared" si="0"/>
        <v/>
      </c>
      <c r="P28" s="251"/>
      <c r="Q28" s="157"/>
    </row>
    <row r="29" spans="1:22" s="45" customFormat="1" ht="24" customHeight="1">
      <c r="A29" s="111"/>
      <c r="B29" s="270"/>
      <c r="C29" s="73"/>
      <c r="D29" s="382"/>
      <c r="E29" s="383"/>
      <c r="F29" s="383"/>
      <c r="G29" s="383"/>
      <c r="H29" s="383"/>
      <c r="I29" s="383"/>
      <c r="J29" s="384"/>
      <c r="K29" s="53"/>
      <c r="L29" s="99"/>
      <c r="M29" s="380" t="str">
        <f t="shared" si="2"/>
        <v/>
      </c>
      <c r="N29" s="381"/>
      <c r="O29" s="204" t="str">
        <f t="shared" si="0"/>
        <v/>
      </c>
      <c r="P29" s="251"/>
      <c r="Q29" s="157"/>
    </row>
    <row r="30" spans="1:22" s="45" customFormat="1" ht="24" customHeight="1">
      <c r="A30" s="111"/>
      <c r="B30" s="270"/>
      <c r="C30" s="73"/>
      <c r="D30" s="382"/>
      <c r="E30" s="383"/>
      <c r="F30" s="383"/>
      <c r="G30" s="383"/>
      <c r="H30" s="383"/>
      <c r="I30" s="383"/>
      <c r="J30" s="384"/>
      <c r="K30" s="53"/>
      <c r="L30" s="99"/>
      <c r="M30" s="380" t="str">
        <f t="shared" si="2"/>
        <v/>
      </c>
      <c r="N30" s="381"/>
      <c r="O30" s="204" t="str">
        <f t="shared" si="0"/>
        <v/>
      </c>
      <c r="P30" s="251"/>
      <c r="Q30" s="157"/>
    </row>
    <row r="31" spans="1:22" s="45" customFormat="1" ht="24" customHeight="1">
      <c r="A31" s="111"/>
      <c r="B31" s="270"/>
      <c r="C31" s="73"/>
      <c r="D31" s="382"/>
      <c r="E31" s="383"/>
      <c r="F31" s="383"/>
      <c r="G31" s="383"/>
      <c r="H31" s="383"/>
      <c r="I31" s="383"/>
      <c r="J31" s="384"/>
      <c r="K31" s="53"/>
      <c r="L31" s="99"/>
      <c r="M31" s="380" t="str">
        <f t="shared" si="2"/>
        <v/>
      </c>
      <c r="N31" s="381"/>
      <c r="O31" s="204" t="str">
        <f t="shared" si="0"/>
        <v/>
      </c>
      <c r="P31" s="251"/>
      <c r="Q31" s="157"/>
    </row>
    <row r="32" spans="1:22" s="45" customFormat="1" ht="24" customHeight="1">
      <c r="A32" s="111"/>
      <c r="B32" s="270"/>
      <c r="C32" s="73"/>
      <c r="D32" s="382"/>
      <c r="E32" s="383"/>
      <c r="F32" s="383"/>
      <c r="G32" s="383"/>
      <c r="H32" s="383"/>
      <c r="I32" s="383"/>
      <c r="J32" s="384"/>
      <c r="K32" s="53"/>
      <c r="L32" s="99"/>
      <c r="M32" s="380" t="str">
        <f t="shared" si="2"/>
        <v/>
      </c>
      <c r="N32" s="381"/>
      <c r="O32" s="204" t="str">
        <f t="shared" si="0"/>
        <v/>
      </c>
      <c r="P32" s="251"/>
      <c r="Q32" s="157"/>
    </row>
    <row r="33" spans="1:21" s="45" customFormat="1" ht="24" customHeight="1">
      <c r="A33" s="111"/>
      <c r="B33" s="270"/>
      <c r="C33" s="73"/>
      <c r="D33" s="382"/>
      <c r="E33" s="383"/>
      <c r="F33" s="383"/>
      <c r="G33" s="383"/>
      <c r="H33" s="383"/>
      <c r="I33" s="383"/>
      <c r="J33" s="384"/>
      <c r="K33" s="53"/>
      <c r="L33" s="99"/>
      <c r="M33" s="380" t="str">
        <f t="shared" si="2"/>
        <v/>
      </c>
      <c r="N33" s="381"/>
      <c r="O33" s="204" t="str">
        <f t="shared" si="0"/>
        <v/>
      </c>
      <c r="P33" s="251"/>
      <c r="Q33" s="157"/>
    </row>
    <row r="34" spans="1:21" s="45" customFormat="1" ht="24" customHeight="1">
      <c r="A34" s="111"/>
      <c r="B34" s="270"/>
      <c r="C34" s="73"/>
      <c r="D34" s="382"/>
      <c r="E34" s="383"/>
      <c r="F34" s="383"/>
      <c r="G34" s="383"/>
      <c r="H34" s="383"/>
      <c r="I34" s="383"/>
      <c r="J34" s="384"/>
      <c r="K34" s="53"/>
      <c r="L34" s="99"/>
      <c r="M34" s="380" t="str">
        <f t="shared" si="2"/>
        <v/>
      </c>
      <c r="N34" s="381"/>
      <c r="O34" s="204" t="str">
        <f t="shared" si="0"/>
        <v/>
      </c>
      <c r="P34" s="251"/>
      <c r="Q34" s="157"/>
    </row>
    <row r="35" spans="1:21" s="45" customFormat="1" ht="24" customHeight="1">
      <c r="A35" s="111"/>
      <c r="B35" s="270"/>
      <c r="C35" s="73"/>
      <c r="D35" s="382"/>
      <c r="E35" s="383"/>
      <c r="F35" s="383"/>
      <c r="G35" s="383"/>
      <c r="H35" s="383"/>
      <c r="I35" s="383"/>
      <c r="J35" s="384"/>
      <c r="K35" s="53"/>
      <c r="L35" s="99"/>
      <c r="M35" s="380" t="str">
        <f t="shared" si="2"/>
        <v/>
      </c>
      <c r="N35" s="381"/>
      <c r="O35" s="204" t="str">
        <f t="shared" si="0"/>
        <v/>
      </c>
      <c r="P35" s="251"/>
      <c r="Q35" s="157"/>
    </row>
    <row r="36" spans="1:21" s="45" customFormat="1" ht="24" customHeight="1">
      <c r="A36" s="111"/>
      <c r="B36" s="270"/>
      <c r="C36" s="73"/>
      <c r="D36" s="382"/>
      <c r="E36" s="383"/>
      <c r="F36" s="383"/>
      <c r="G36" s="383"/>
      <c r="H36" s="383"/>
      <c r="I36" s="383"/>
      <c r="J36" s="384"/>
      <c r="K36" s="53"/>
      <c r="L36" s="99"/>
      <c r="M36" s="380" t="str">
        <f t="shared" si="2"/>
        <v/>
      </c>
      <c r="N36" s="381"/>
      <c r="O36" s="204" t="str">
        <f t="shared" si="0"/>
        <v/>
      </c>
      <c r="P36" s="251"/>
      <c r="Q36" s="157"/>
    </row>
    <row r="37" spans="1:21" s="45" customFormat="1" ht="24" customHeight="1">
      <c r="A37" s="111"/>
      <c r="B37" s="270"/>
      <c r="C37" s="73"/>
      <c r="D37" s="382"/>
      <c r="E37" s="383"/>
      <c r="F37" s="383"/>
      <c r="G37" s="383"/>
      <c r="H37" s="383"/>
      <c r="I37" s="383"/>
      <c r="J37" s="384"/>
      <c r="K37" s="53"/>
      <c r="L37" s="99"/>
      <c r="M37" s="380" t="str">
        <f t="shared" si="2"/>
        <v/>
      </c>
      <c r="N37" s="381"/>
      <c r="O37" s="204" t="str">
        <f t="shared" si="0"/>
        <v/>
      </c>
      <c r="P37" s="251"/>
      <c r="Q37" s="157"/>
    </row>
    <row r="38" spans="1:21" s="45" customFormat="1" ht="24" customHeight="1">
      <c r="A38" s="111"/>
      <c r="B38" s="270"/>
      <c r="C38" s="73"/>
      <c r="D38" s="382"/>
      <c r="E38" s="383"/>
      <c r="F38" s="383"/>
      <c r="G38" s="383"/>
      <c r="H38" s="383"/>
      <c r="I38" s="383"/>
      <c r="J38" s="384"/>
      <c r="K38" s="53"/>
      <c r="L38" s="99"/>
      <c r="M38" s="380" t="str">
        <f t="shared" si="2"/>
        <v/>
      </c>
      <c r="N38" s="381"/>
      <c r="O38" s="204" t="str">
        <f t="shared" si="0"/>
        <v/>
      </c>
      <c r="P38" s="251"/>
      <c r="Q38" s="157"/>
    </row>
    <row r="39" spans="1:21" s="45" customFormat="1" ht="24" customHeight="1">
      <c r="A39" s="111"/>
      <c r="B39" s="270"/>
      <c r="C39" s="73"/>
      <c r="D39" s="382"/>
      <c r="E39" s="383"/>
      <c r="F39" s="383"/>
      <c r="G39" s="383"/>
      <c r="H39" s="383"/>
      <c r="I39" s="383"/>
      <c r="J39" s="384"/>
      <c r="K39" s="53"/>
      <c r="L39" s="99"/>
      <c r="M39" s="380" t="str">
        <f t="shared" si="2"/>
        <v/>
      </c>
      <c r="N39" s="381"/>
      <c r="O39" s="204" t="str">
        <f t="shared" si="0"/>
        <v/>
      </c>
      <c r="P39" s="251"/>
      <c r="Q39" s="157"/>
    </row>
    <row r="40" spans="1:21" s="45" customFormat="1" ht="24" customHeight="1">
      <c r="A40" s="111"/>
      <c r="B40" s="270"/>
      <c r="C40" s="73"/>
      <c r="D40" s="382"/>
      <c r="E40" s="383"/>
      <c r="F40" s="383"/>
      <c r="G40" s="383"/>
      <c r="H40" s="383"/>
      <c r="I40" s="383"/>
      <c r="J40" s="384"/>
      <c r="K40" s="53"/>
      <c r="L40" s="99"/>
      <c r="M40" s="380" t="str">
        <f t="shared" si="2"/>
        <v/>
      </c>
      <c r="N40" s="381"/>
      <c r="O40" s="204" t="str">
        <f t="shared" si="0"/>
        <v/>
      </c>
      <c r="P40" s="251"/>
      <c r="Q40" s="157"/>
    </row>
    <row r="41" spans="1:21" s="45" customFormat="1" ht="24" customHeight="1">
      <c r="A41" s="111"/>
      <c r="B41" s="270"/>
      <c r="C41" s="73"/>
      <c r="D41" s="382"/>
      <c r="E41" s="383"/>
      <c r="F41" s="383"/>
      <c r="G41" s="383"/>
      <c r="H41" s="383"/>
      <c r="I41" s="383"/>
      <c r="J41" s="384"/>
      <c r="K41" s="53"/>
      <c r="L41" s="99"/>
      <c r="M41" s="380" t="str">
        <f t="shared" si="2"/>
        <v/>
      </c>
      <c r="N41" s="381"/>
      <c r="O41" s="204" t="str">
        <f t="shared" si="0"/>
        <v/>
      </c>
      <c r="P41" s="251"/>
      <c r="Q41" s="157"/>
    </row>
    <row r="42" spans="1:21" s="45" customFormat="1" ht="24" customHeight="1">
      <c r="A42" s="111"/>
      <c r="B42" s="270"/>
      <c r="C42" s="73"/>
      <c r="D42" s="382"/>
      <c r="E42" s="383"/>
      <c r="F42" s="383"/>
      <c r="G42" s="383"/>
      <c r="H42" s="383"/>
      <c r="I42" s="383"/>
      <c r="J42" s="384"/>
      <c r="K42" s="53"/>
      <c r="L42" s="99"/>
      <c r="M42" s="380" t="str">
        <f t="shared" si="2"/>
        <v/>
      </c>
      <c r="N42" s="381"/>
      <c r="O42" s="204" t="str">
        <f t="shared" si="0"/>
        <v/>
      </c>
      <c r="P42" s="251"/>
      <c r="Q42" s="157"/>
    </row>
    <row r="43" spans="1:21" s="45" customFormat="1" ht="24" customHeight="1">
      <c r="A43" s="111"/>
      <c r="B43" s="270"/>
      <c r="C43" s="73"/>
      <c r="D43" s="382"/>
      <c r="E43" s="383"/>
      <c r="F43" s="383"/>
      <c r="G43" s="383"/>
      <c r="H43" s="383"/>
      <c r="I43" s="383"/>
      <c r="J43" s="384"/>
      <c r="K43" s="53"/>
      <c r="L43" s="99"/>
      <c r="M43" s="380" t="str">
        <f t="shared" si="2"/>
        <v/>
      </c>
      <c r="N43" s="381"/>
      <c r="O43" s="204" t="str">
        <f t="shared" si="0"/>
        <v/>
      </c>
      <c r="P43" s="251"/>
      <c r="Q43" s="221"/>
      <c r="S43" s="279" t="str">
        <f>$C$13</f>
        <v>USD</v>
      </c>
      <c r="T43" s="280" t="str">
        <f t="shared" ref="T43:T48" si="3">IF(S43&lt;&gt;0,S43,"")</f>
        <v>USD</v>
      </c>
      <c r="U43" s="281">
        <f>$E$13</f>
        <v>1</v>
      </c>
    </row>
    <row r="44" spans="1:21" s="45" customFormat="1" ht="24" customHeight="1">
      <c r="A44" s="111"/>
      <c r="B44" s="270"/>
      <c r="C44" s="73"/>
      <c r="D44" s="382"/>
      <c r="E44" s="383"/>
      <c r="F44" s="383"/>
      <c r="G44" s="383"/>
      <c r="H44" s="383"/>
      <c r="I44" s="383"/>
      <c r="J44" s="384"/>
      <c r="K44" s="53"/>
      <c r="L44" s="99"/>
      <c r="M44" s="380" t="str">
        <f t="shared" si="2"/>
        <v/>
      </c>
      <c r="N44" s="381"/>
      <c r="O44" s="204" t="str">
        <f t="shared" si="0"/>
        <v/>
      </c>
      <c r="P44" s="251"/>
      <c r="Q44" s="221"/>
      <c r="S44" s="279">
        <f>$H$13</f>
        <v>0</v>
      </c>
      <c r="T44" s="280" t="str">
        <f t="shared" si="3"/>
        <v/>
      </c>
      <c r="U44" s="281">
        <f>$J$13</f>
        <v>0</v>
      </c>
    </row>
    <row r="45" spans="1:21" s="45" customFormat="1" ht="24" customHeight="1">
      <c r="A45" s="111"/>
      <c r="B45" s="270"/>
      <c r="C45" s="73"/>
      <c r="D45" s="382"/>
      <c r="E45" s="383"/>
      <c r="F45" s="383"/>
      <c r="G45" s="383"/>
      <c r="H45" s="383"/>
      <c r="I45" s="383"/>
      <c r="J45" s="384"/>
      <c r="K45" s="53"/>
      <c r="L45" s="99"/>
      <c r="M45" s="380" t="str">
        <f t="shared" si="2"/>
        <v/>
      </c>
      <c r="N45" s="381"/>
      <c r="O45" s="204" t="str">
        <f t="shared" si="0"/>
        <v/>
      </c>
      <c r="P45" s="251"/>
      <c r="Q45" s="221"/>
      <c r="S45" s="282">
        <f>$M$13</f>
        <v>0</v>
      </c>
      <c r="T45" s="280" t="str">
        <f t="shared" si="3"/>
        <v/>
      </c>
      <c r="U45" s="281">
        <f>$O$13</f>
        <v>0</v>
      </c>
    </row>
    <row r="46" spans="1:21" s="45" customFormat="1" ht="24" customHeight="1">
      <c r="A46" s="111"/>
      <c r="B46" s="270"/>
      <c r="C46" s="73"/>
      <c r="D46" s="382"/>
      <c r="E46" s="383"/>
      <c r="F46" s="383"/>
      <c r="G46" s="383"/>
      <c r="H46" s="383"/>
      <c r="I46" s="383"/>
      <c r="J46" s="384"/>
      <c r="K46" s="53"/>
      <c r="L46" s="99"/>
      <c r="M46" s="380" t="str">
        <f t="shared" si="2"/>
        <v/>
      </c>
      <c r="N46" s="381"/>
      <c r="O46" s="204" t="str">
        <f t="shared" si="0"/>
        <v/>
      </c>
      <c r="P46" s="251"/>
      <c r="Q46" s="157"/>
      <c r="S46" s="282">
        <f>$C$15</f>
        <v>0</v>
      </c>
      <c r="T46" s="280" t="str">
        <f t="shared" si="3"/>
        <v/>
      </c>
      <c r="U46" s="281">
        <f>$E$15</f>
        <v>0</v>
      </c>
    </row>
    <row r="47" spans="1:21" s="45" customFormat="1" ht="24" customHeight="1">
      <c r="A47" s="111"/>
      <c r="B47" s="270"/>
      <c r="C47" s="73"/>
      <c r="D47" s="382"/>
      <c r="E47" s="383"/>
      <c r="F47" s="383"/>
      <c r="G47" s="383"/>
      <c r="H47" s="383"/>
      <c r="I47" s="383"/>
      <c r="J47" s="384"/>
      <c r="K47" s="53"/>
      <c r="L47" s="99"/>
      <c r="M47" s="380" t="str">
        <f t="shared" si="2"/>
        <v/>
      </c>
      <c r="N47" s="381"/>
      <c r="O47" s="204" t="str">
        <f t="shared" si="0"/>
        <v/>
      </c>
      <c r="P47" s="251"/>
      <c r="Q47" s="157"/>
      <c r="S47" s="282">
        <f>$H$15</f>
        <v>0</v>
      </c>
      <c r="T47" s="280" t="str">
        <f t="shared" si="3"/>
        <v/>
      </c>
      <c r="U47" s="281">
        <f>$J$15</f>
        <v>0</v>
      </c>
    </row>
    <row r="48" spans="1:21" s="45" customFormat="1" ht="24" customHeight="1">
      <c r="A48" s="111"/>
      <c r="B48" s="270"/>
      <c r="C48" s="73"/>
      <c r="D48" s="382"/>
      <c r="E48" s="383"/>
      <c r="F48" s="383"/>
      <c r="G48" s="383"/>
      <c r="H48" s="383"/>
      <c r="I48" s="383"/>
      <c r="J48" s="384"/>
      <c r="K48" s="53"/>
      <c r="L48" s="99"/>
      <c r="M48" s="380" t="str">
        <f t="shared" si="2"/>
        <v/>
      </c>
      <c r="N48" s="381"/>
      <c r="O48" s="204" t="str">
        <f t="shared" si="0"/>
        <v/>
      </c>
      <c r="P48" s="251"/>
      <c r="Q48" s="157"/>
      <c r="S48" s="280">
        <f>$M$15</f>
        <v>0</v>
      </c>
      <c r="T48" s="280" t="str">
        <f t="shared" si="3"/>
        <v/>
      </c>
      <c r="U48" s="281">
        <f>$O$15</f>
        <v>0</v>
      </c>
    </row>
    <row r="49" spans="1:21" s="45" customFormat="1" ht="24" customHeight="1">
      <c r="A49" s="111"/>
      <c r="B49" s="270"/>
      <c r="C49" s="73"/>
      <c r="D49" s="382"/>
      <c r="E49" s="383"/>
      <c r="F49" s="383"/>
      <c r="G49" s="383"/>
      <c r="H49" s="383"/>
      <c r="I49" s="383"/>
      <c r="J49" s="384"/>
      <c r="K49" s="53"/>
      <c r="L49" s="99"/>
      <c r="M49" s="380" t="str">
        <f t="shared" si="2"/>
        <v/>
      </c>
      <c r="N49" s="381"/>
      <c r="O49" s="204" t="str">
        <f t="shared" si="0"/>
        <v/>
      </c>
      <c r="P49" s="251"/>
      <c r="Q49" s="157"/>
    </row>
    <row r="50" spans="1:21" s="45" customFormat="1" ht="24" customHeight="1">
      <c r="A50" s="111"/>
      <c r="B50" s="270"/>
      <c r="C50" s="73"/>
      <c r="D50" s="382"/>
      <c r="E50" s="383"/>
      <c r="F50" s="383"/>
      <c r="G50" s="383"/>
      <c r="H50" s="383"/>
      <c r="I50" s="383"/>
      <c r="J50" s="384"/>
      <c r="K50" s="53"/>
      <c r="L50" s="99"/>
      <c r="M50" s="380" t="str">
        <f t="shared" si="2"/>
        <v/>
      </c>
      <c r="N50" s="381"/>
      <c r="O50" s="204" t="str">
        <f t="shared" si="0"/>
        <v/>
      </c>
      <c r="P50" s="251"/>
      <c r="Q50" s="157"/>
    </row>
    <row r="51" spans="1:21" s="45" customFormat="1" ht="24" customHeight="1">
      <c r="A51" s="111"/>
      <c r="B51" s="270"/>
      <c r="C51" s="73"/>
      <c r="D51" s="382"/>
      <c r="E51" s="383"/>
      <c r="F51" s="383"/>
      <c r="G51" s="383"/>
      <c r="H51" s="383"/>
      <c r="I51" s="383"/>
      <c r="J51" s="384"/>
      <c r="K51" s="53"/>
      <c r="L51" s="99"/>
      <c r="M51" s="380" t="str">
        <f t="shared" si="2"/>
        <v/>
      </c>
      <c r="N51" s="381"/>
      <c r="O51" s="204" t="str">
        <f t="shared" si="0"/>
        <v/>
      </c>
      <c r="P51" s="251"/>
      <c r="Q51" s="157"/>
    </row>
    <row r="52" spans="1:21" s="45" customFormat="1" ht="24" customHeight="1">
      <c r="A52" s="111"/>
      <c r="B52" s="270"/>
      <c r="C52" s="73"/>
      <c r="D52" s="382"/>
      <c r="E52" s="383"/>
      <c r="F52" s="383"/>
      <c r="G52" s="383"/>
      <c r="H52" s="383"/>
      <c r="I52" s="383"/>
      <c r="J52" s="384"/>
      <c r="K52" s="53"/>
      <c r="L52" s="99"/>
      <c r="M52" s="380" t="str">
        <f t="shared" si="2"/>
        <v/>
      </c>
      <c r="N52" s="381"/>
      <c r="O52" s="204" t="str">
        <f t="shared" si="0"/>
        <v/>
      </c>
      <c r="P52" s="251"/>
      <c r="Q52" s="157"/>
    </row>
    <row r="53" spans="1:21" s="45" customFormat="1" ht="24" customHeight="1">
      <c r="A53" s="111"/>
      <c r="B53" s="270"/>
      <c r="C53" s="73"/>
      <c r="D53" s="382"/>
      <c r="E53" s="383"/>
      <c r="F53" s="383"/>
      <c r="G53" s="383"/>
      <c r="H53" s="383"/>
      <c r="I53" s="383"/>
      <c r="J53" s="384"/>
      <c r="K53" s="53"/>
      <c r="L53" s="99"/>
      <c r="M53" s="380" t="str">
        <f t="shared" si="2"/>
        <v/>
      </c>
      <c r="N53" s="381"/>
      <c r="O53" s="204" t="str">
        <f t="shared" si="0"/>
        <v/>
      </c>
      <c r="P53" s="251"/>
      <c r="Q53" s="157"/>
    </row>
    <row r="54" spans="1:21" s="45" customFormat="1" ht="24" customHeight="1">
      <c r="A54" s="111"/>
      <c r="B54" s="270"/>
      <c r="C54" s="73"/>
      <c r="D54" s="382"/>
      <c r="E54" s="383"/>
      <c r="F54" s="383"/>
      <c r="G54" s="383"/>
      <c r="H54" s="383"/>
      <c r="I54" s="383"/>
      <c r="J54" s="384"/>
      <c r="K54" s="53"/>
      <c r="L54" s="99"/>
      <c r="M54" s="380" t="str">
        <f t="shared" si="2"/>
        <v/>
      </c>
      <c r="N54" s="381"/>
      <c r="O54" s="204" t="str">
        <f t="shared" si="0"/>
        <v/>
      </c>
      <c r="P54" s="251"/>
      <c r="Q54" s="157"/>
    </row>
    <row r="55" spans="1:21" s="45" customFormat="1" ht="24" customHeight="1">
      <c r="A55" s="111"/>
      <c r="B55" s="270"/>
      <c r="C55" s="73"/>
      <c r="D55" s="382"/>
      <c r="E55" s="383"/>
      <c r="F55" s="383"/>
      <c r="G55" s="383"/>
      <c r="H55" s="383"/>
      <c r="I55" s="383"/>
      <c r="J55" s="384"/>
      <c r="K55" s="53"/>
      <c r="L55" s="99"/>
      <c r="M55" s="380" t="str">
        <f t="shared" si="2"/>
        <v/>
      </c>
      <c r="N55" s="381"/>
      <c r="O55" s="204" t="str">
        <f t="shared" si="0"/>
        <v/>
      </c>
      <c r="P55" s="251"/>
      <c r="Q55" s="157"/>
    </row>
    <row r="56" spans="1:21" s="45" customFormat="1" ht="24" customHeight="1">
      <c r="A56" s="111"/>
      <c r="B56" s="270"/>
      <c r="C56" s="73"/>
      <c r="D56" s="382"/>
      <c r="E56" s="383"/>
      <c r="F56" s="383"/>
      <c r="G56" s="383"/>
      <c r="H56" s="383"/>
      <c r="I56" s="383"/>
      <c r="J56" s="384"/>
      <c r="K56" s="53"/>
      <c r="L56" s="99"/>
      <c r="M56" s="380" t="str">
        <f t="shared" si="2"/>
        <v/>
      </c>
      <c r="N56" s="381"/>
      <c r="O56" s="204" t="str">
        <f t="shared" si="0"/>
        <v/>
      </c>
      <c r="P56" s="251"/>
      <c r="Q56" s="157"/>
    </row>
    <row r="57" spans="1:21" s="45" customFormat="1" ht="24" customHeight="1">
      <c r="A57" s="111"/>
      <c r="B57" s="270"/>
      <c r="C57" s="73"/>
      <c r="D57" s="382"/>
      <c r="E57" s="383"/>
      <c r="F57" s="383"/>
      <c r="G57" s="383"/>
      <c r="H57" s="383"/>
      <c r="I57" s="383"/>
      <c r="J57" s="384"/>
      <c r="K57" s="53"/>
      <c r="L57" s="99"/>
      <c r="M57" s="380" t="str">
        <f t="shared" si="2"/>
        <v/>
      </c>
      <c r="N57" s="381"/>
      <c r="O57" s="204" t="str">
        <f t="shared" si="0"/>
        <v/>
      </c>
      <c r="P57" s="251"/>
      <c r="Q57" s="157"/>
    </row>
    <row r="58" spans="1:21" s="45" customFormat="1" ht="24" customHeight="1">
      <c r="A58" s="111"/>
      <c r="B58" s="270"/>
      <c r="C58" s="73"/>
      <c r="D58" s="382"/>
      <c r="E58" s="383"/>
      <c r="F58" s="383"/>
      <c r="G58" s="383"/>
      <c r="H58" s="383"/>
      <c r="I58" s="383"/>
      <c r="J58" s="384"/>
      <c r="K58" s="53"/>
      <c r="L58" s="99"/>
      <c r="M58" s="380" t="str">
        <f t="shared" si="2"/>
        <v/>
      </c>
      <c r="N58" s="381"/>
      <c r="O58" s="204" t="str">
        <f t="shared" si="0"/>
        <v/>
      </c>
      <c r="P58" s="251"/>
      <c r="Q58" s="157"/>
    </row>
    <row r="59" spans="1:21" s="52" customFormat="1" ht="4.5" customHeight="1">
      <c r="A59" s="216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3"/>
      <c r="R59" s="284"/>
    </row>
    <row r="60" spans="1:21" s="15" customFormat="1" ht="21.75" customHeight="1">
      <c r="A60" s="220"/>
      <c r="B60" s="266" t="s">
        <v>32</v>
      </c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74"/>
      <c r="Q60" s="285"/>
      <c r="R60" s="45"/>
      <c r="S60" s="45"/>
    </row>
    <row r="61" spans="1:21" s="45" customFormat="1" ht="12.75" customHeight="1">
      <c r="A61" s="216"/>
      <c r="B61" s="271" t="str">
        <f>'5-STB'!B112</f>
        <v>FAPESP, MARÇO DE 2017</v>
      </c>
      <c r="C61" s="271"/>
      <c r="D61" s="271"/>
      <c r="J61" s="54"/>
      <c r="K61" s="54"/>
      <c r="P61" s="255">
        <v>1</v>
      </c>
      <c r="Q61" s="156"/>
    </row>
    <row r="62" spans="1:21" s="45" customFormat="1" ht="18">
      <c r="A62" s="216"/>
      <c r="B62" s="193" t="str">
        <f>B6</f>
        <v>6- SERVIÇOS DE TERCEIROS NO EXTERIOR</v>
      </c>
      <c r="C62" s="54"/>
      <c r="D62" s="54"/>
      <c r="J62" s="54"/>
      <c r="K62" s="54"/>
      <c r="Q62" s="265"/>
    </row>
    <row r="63" spans="1:21" s="45" customFormat="1" ht="12.75" customHeight="1">
      <c r="A63" s="216"/>
      <c r="B63" s="354" t="s">
        <v>1</v>
      </c>
      <c r="C63" s="354" t="s">
        <v>6</v>
      </c>
      <c r="D63" s="356" t="s">
        <v>7</v>
      </c>
      <c r="E63" s="400"/>
      <c r="F63" s="400"/>
      <c r="G63" s="400"/>
      <c r="H63" s="400"/>
      <c r="I63" s="400"/>
      <c r="J63" s="401"/>
      <c r="K63" s="392" t="s">
        <v>21</v>
      </c>
      <c r="L63" s="354" t="s">
        <v>3</v>
      </c>
      <c r="M63" s="395" t="s">
        <v>98</v>
      </c>
      <c r="N63" s="396"/>
      <c r="O63" s="376" t="s">
        <v>99</v>
      </c>
      <c r="P63" s="385" t="s">
        <v>2</v>
      </c>
      <c r="Q63" s="154"/>
      <c r="S63" s="96"/>
      <c r="T63" s="96"/>
      <c r="U63" s="96"/>
    </row>
    <row r="64" spans="1:21" s="15" customFormat="1" ht="23.25" customHeight="1">
      <c r="A64" s="220"/>
      <c r="B64" s="391"/>
      <c r="C64" s="399"/>
      <c r="D64" s="402"/>
      <c r="E64" s="403"/>
      <c r="F64" s="403"/>
      <c r="G64" s="403"/>
      <c r="H64" s="403"/>
      <c r="I64" s="403"/>
      <c r="J64" s="404"/>
      <c r="K64" s="393"/>
      <c r="L64" s="391"/>
      <c r="M64" s="397"/>
      <c r="N64" s="398"/>
      <c r="O64" s="405"/>
      <c r="P64" s="386"/>
      <c r="Q64" s="154"/>
      <c r="S64" s="277"/>
      <c r="T64" s="278"/>
      <c r="U64" s="278"/>
    </row>
    <row r="65" spans="1:21" s="45" customFormat="1" ht="24" customHeight="1">
      <c r="A65" s="111"/>
      <c r="B65" s="270"/>
      <c r="C65" s="73"/>
      <c r="D65" s="382"/>
      <c r="E65" s="383"/>
      <c r="F65" s="383"/>
      <c r="G65" s="383"/>
      <c r="H65" s="383"/>
      <c r="I65" s="383"/>
      <c r="J65" s="384"/>
      <c r="K65" s="53"/>
      <c r="L65" s="99"/>
      <c r="M65" s="380" t="str">
        <f t="shared" ref="M65:M109" si="4">IF(C65*L65=0,"",C65*L65)</f>
        <v/>
      </c>
      <c r="N65" s="381"/>
      <c r="O65" s="204" t="str">
        <f t="shared" ref="O65:O79" si="5">IF(ISERROR(INDEX($U$43:$U$47,MATCH(K65,$T$43:$T$47,0))*M65),"",INDEX($U$43:$U$47,MATCH(K65,$T$43:$T$47,0))*M65)</f>
        <v/>
      </c>
      <c r="P65" s="251"/>
      <c r="Q65" s="221"/>
      <c r="S65" s="286"/>
      <c r="T65" s="96"/>
      <c r="U65" s="287"/>
    </row>
    <row r="66" spans="1:21" s="45" customFormat="1" ht="24" customHeight="1">
      <c r="A66" s="111"/>
      <c r="B66" s="270"/>
      <c r="C66" s="73"/>
      <c r="D66" s="382"/>
      <c r="E66" s="383"/>
      <c r="F66" s="383"/>
      <c r="G66" s="383"/>
      <c r="H66" s="383"/>
      <c r="I66" s="383"/>
      <c r="J66" s="384"/>
      <c r="K66" s="53"/>
      <c r="L66" s="99"/>
      <c r="M66" s="380" t="str">
        <f t="shared" si="4"/>
        <v/>
      </c>
      <c r="N66" s="381"/>
      <c r="O66" s="204" t="str">
        <f t="shared" si="5"/>
        <v/>
      </c>
      <c r="P66" s="251"/>
      <c r="Q66" s="221"/>
      <c r="S66" s="288"/>
      <c r="T66" s="96"/>
      <c r="U66" s="287"/>
    </row>
    <row r="67" spans="1:21" s="45" customFormat="1" ht="24" customHeight="1">
      <c r="A67" s="111"/>
      <c r="B67" s="270"/>
      <c r="C67" s="73"/>
      <c r="D67" s="382"/>
      <c r="E67" s="383"/>
      <c r="F67" s="383"/>
      <c r="G67" s="383"/>
      <c r="H67" s="383"/>
      <c r="I67" s="383"/>
      <c r="J67" s="384"/>
      <c r="K67" s="53"/>
      <c r="L67" s="99"/>
      <c r="M67" s="380" t="str">
        <f t="shared" si="4"/>
        <v/>
      </c>
      <c r="N67" s="381"/>
      <c r="O67" s="204" t="str">
        <f t="shared" si="5"/>
        <v/>
      </c>
      <c r="P67" s="251"/>
      <c r="Q67" s="157"/>
      <c r="S67" s="288"/>
      <c r="T67" s="96"/>
      <c r="U67" s="287"/>
    </row>
    <row r="68" spans="1:21" s="45" customFormat="1" ht="24" customHeight="1">
      <c r="A68" s="111"/>
      <c r="B68" s="270"/>
      <c r="C68" s="73"/>
      <c r="D68" s="382"/>
      <c r="E68" s="383"/>
      <c r="F68" s="383"/>
      <c r="G68" s="383"/>
      <c r="H68" s="383"/>
      <c r="I68" s="383"/>
      <c r="J68" s="384"/>
      <c r="K68" s="53"/>
      <c r="L68" s="99"/>
      <c r="M68" s="380" t="str">
        <f t="shared" si="4"/>
        <v/>
      </c>
      <c r="N68" s="381"/>
      <c r="O68" s="204" t="str">
        <f t="shared" si="5"/>
        <v/>
      </c>
      <c r="P68" s="251"/>
      <c r="Q68" s="157"/>
      <c r="S68" s="288"/>
      <c r="T68" s="96"/>
      <c r="U68" s="96"/>
    </row>
    <row r="69" spans="1:21" s="45" customFormat="1" ht="24" customHeight="1">
      <c r="A69" s="111"/>
      <c r="B69" s="270"/>
      <c r="C69" s="73"/>
      <c r="D69" s="382"/>
      <c r="E69" s="383"/>
      <c r="F69" s="383"/>
      <c r="G69" s="383"/>
      <c r="H69" s="383"/>
      <c r="I69" s="383"/>
      <c r="J69" s="384"/>
      <c r="K69" s="53"/>
      <c r="L69" s="99"/>
      <c r="M69" s="380" t="str">
        <f t="shared" si="4"/>
        <v/>
      </c>
      <c r="N69" s="381"/>
      <c r="O69" s="204" t="str">
        <f t="shared" si="5"/>
        <v/>
      </c>
      <c r="P69" s="251"/>
      <c r="Q69" s="157"/>
      <c r="S69" s="96"/>
      <c r="T69" s="96"/>
      <c r="U69" s="96"/>
    </row>
    <row r="70" spans="1:21" s="45" customFormat="1" ht="24" customHeight="1">
      <c r="A70" s="111"/>
      <c r="B70" s="270"/>
      <c r="C70" s="73"/>
      <c r="D70" s="382"/>
      <c r="E70" s="383"/>
      <c r="F70" s="383"/>
      <c r="G70" s="383"/>
      <c r="H70" s="383"/>
      <c r="I70" s="383"/>
      <c r="J70" s="384"/>
      <c r="K70" s="53"/>
      <c r="L70" s="99"/>
      <c r="M70" s="380" t="str">
        <f t="shared" si="4"/>
        <v/>
      </c>
      <c r="N70" s="381"/>
      <c r="O70" s="204" t="str">
        <f t="shared" si="5"/>
        <v/>
      </c>
      <c r="P70" s="251"/>
      <c r="Q70" s="157"/>
      <c r="S70" s="288"/>
      <c r="T70" s="96"/>
      <c r="U70" s="287"/>
    </row>
    <row r="71" spans="1:21" s="45" customFormat="1" ht="24" customHeight="1">
      <c r="A71" s="111"/>
      <c r="B71" s="270"/>
      <c r="C71" s="73"/>
      <c r="D71" s="382"/>
      <c r="E71" s="383"/>
      <c r="F71" s="383"/>
      <c r="G71" s="383"/>
      <c r="H71" s="383"/>
      <c r="I71" s="383"/>
      <c r="J71" s="384"/>
      <c r="K71" s="53"/>
      <c r="L71" s="99"/>
      <c r="M71" s="380" t="str">
        <f t="shared" si="4"/>
        <v/>
      </c>
      <c r="N71" s="381"/>
      <c r="O71" s="204" t="str">
        <f t="shared" si="5"/>
        <v/>
      </c>
      <c r="P71" s="251"/>
      <c r="Q71" s="157"/>
      <c r="S71" s="289"/>
    </row>
    <row r="72" spans="1:21" s="45" customFormat="1" ht="24" customHeight="1">
      <c r="A72" s="111"/>
      <c r="B72" s="270"/>
      <c r="C72" s="73"/>
      <c r="D72" s="382"/>
      <c r="E72" s="383"/>
      <c r="F72" s="383"/>
      <c r="G72" s="383"/>
      <c r="H72" s="383"/>
      <c r="I72" s="383"/>
      <c r="J72" s="384"/>
      <c r="K72" s="53"/>
      <c r="L72" s="99"/>
      <c r="M72" s="380" t="str">
        <f t="shared" si="4"/>
        <v/>
      </c>
      <c r="N72" s="381"/>
      <c r="O72" s="204" t="str">
        <f t="shared" si="5"/>
        <v/>
      </c>
      <c r="P72" s="251"/>
      <c r="Q72" s="157"/>
    </row>
    <row r="73" spans="1:21" s="45" customFormat="1" ht="24" customHeight="1">
      <c r="A73" s="111"/>
      <c r="B73" s="270"/>
      <c r="C73" s="73"/>
      <c r="D73" s="382"/>
      <c r="E73" s="383"/>
      <c r="F73" s="383"/>
      <c r="G73" s="383"/>
      <c r="H73" s="383"/>
      <c r="I73" s="383"/>
      <c r="J73" s="384"/>
      <c r="K73" s="53"/>
      <c r="L73" s="99"/>
      <c r="M73" s="380" t="str">
        <f t="shared" si="4"/>
        <v/>
      </c>
      <c r="N73" s="381"/>
      <c r="O73" s="204" t="str">
        <f t="shared" si="5"/>
        <v/>
      </c>
      <c r="P73" s="251"/>
      <c r="Q73" s="157"/>
    </row>
    <row r="74" spans="1:21" s="45" customFormat="1" ht="24" customHeight="1">
      <c r="A74" s="111"/>
      <c r="B74" s="270"/>
      <c r="C74" s="73"/>
      <c r="D74" s="382"/>
      <c r="E74" s="383"/>
      <c r="F74" s="383"/>
      <c r="G74" s="383"/>
      <c r="H74" s="383"/>
      <c r="I74" s="383"/>
      <c r="J74" s="384"/>
      <c r="K74" s="53"/>
      <c r="L74" s="99"/>
      <c r="M74" s="380" t="str">
        <f t="shared" si="4"/>
        <v/>
      </c>
      <c r="N74" s="381"/>
      <c r="O74" s="204" t="str">
        <f t="shared" si="5"/>
        <v/>
      </c>
      <c r="P74" s="251"/>
      <c r="Q74" s="157"/>
    </row>
    <row r="75" spans="1:21" s="45" customFormat="1" ht="24" customHeight="1">
      <c r="A75" s="111"/>
      <c r="B75" s="270"/>
      <c r="C75" s="73"/>
      <c r="D75" s="382"/>
      <c r="E75" s="383"/>
      <c r="F75" s="383"/>
      <c r="G75" s="383"/>
      <c r="H75" s="383"/>
      <c r="I75" s="383"/>
      <c r="J75" s="384"/>
      <c r="K75" s="53"/>
      <c r="L75" s="99"/>
      <c r="M75" s="380" t="str">
        <f t="shared" si="4"/>
        <v/>
      </c>
      <c r="N75" s="381"/>
      <c r="O75" s="204" t="str">
        <f t="shared" si="5"/>
        <v/>
      </c>
      <c r="P75" s="251"/>
      <c r="Q75" s="157"/>
    </row>
    <row r="76" spans="1:21" s="45" customFormat="1" ht="24" customHeight="1">
      <c r="A76" s="111"/>
      <c r="B76" s="270"/>
      <c r="C76" s="73"/>
      <c r="D76" s="382"/>
      <c r="E76" s="383"/>
      <c r="F76" s="383"/>
      <c r="G76" s="383"/>
      <c r="H76" s="383"/>
      <c r="I76" s="383"/>
      <c r="J76" s="384"/>
      <c r="K76" s="53"/>
      <c r="L76" s="99"/>
      <c r="M76" s="380" t="str">
        <f t="shared" si="4"/>
        <v/>
      </c>
      <c r="N76" s="381"/>
      <c r="O76" s="204" t="str">
        <f t="shared" si="5"/>
        <v/>
      </c>
      <c r="P76" s="251"/>
      <c r="Q76" s="157"/>
    </row>
    <row r="77" spans="1:21" s="45" customFormat="1" ht="24" customHeight="1">
      <c r="A77" s="111"/>
      <c r="B77" s="270"/>
      <c r="C77" s="73"/>
      <c r="D77" s="382"/>
      <c r="E77" s="383"/>
      <c r="F77" s="383"/>
      <c r="G77" s="383"/>
      <c r="H77" s="383"/>
      <c r="I77" s="383"/>
      <c r="J77" s="384"/>
      <c r="K77" s="53"/>
      <c r="L77" s="99"/>
      <c r="M77" s="380" t="str">
        <f t="shared" si="4"/>
        <v/>
      </c>
      <c r="N77" s="381"/>
      <c r="O77" s="204" t="str">
        <f t="shared" si="5"/>
        <v/>
      </c>
      <c r="P77" s="251"/>
      <c r="Q77" s="157"/>
    </row>
    <row r="78" spans="1:21" s="45" customFormat="1" ht="24" customHeight="1">
      <c r="A78" s="111"/>
      <c r="B78" s="270"/>
      <c r="C78" s="73"/>
      <c r="D78" s="382"/>
      <c r="E78" s="383"/>
      <c r="F78" s="383"/>
      <c r="G78" s="383"/>
      <c r="H78" s="383"/>
      <c r="I78" s="383"/>
      <c r="J78" s="384"/>
      <c r="K78" s="53"/>
      <c r="L78" s="99"/>
      <c r="M78" s="380" t="str">
        <f t="shared" si="4"/>
        <v/>
      </c>
      <c r="N78" s="381"/>
      <c r="O78" s="204" t="str">
        <f t="shared" si="5"/>
        <v/>
      </c>
      <c r="P78" s="251"/>
      <c r="Q78" s="157"/>
    </row>
    <row r="79" spans="1:21" s="45" customFormat="1" ht="24" customHeight="1">
      <c r="A79" s="111"/>
      <c r="B79" s="270"/>
      <c r="C79" s="73"/>
      <c r="D79" s="382"/>
      <c r="E79" s="383"/>
      <c r="F79" s="383"/>
      <c r="G79" s="383"/>
      <c r="H79" s="383"/>
      <c r="I79" s="383"/>
      <c r="J79" s="384"/>
      <c r="K79" s="53"/>
      <c r="L79" s="99"/>
      <c r="M79" s="380" t="str">
        <f t="shared" si="4"/>
        <v/>
      </c>
      <c r="N79" s="381"/>
      <c r="O79" s="204" t="str">
        <f t="shared" si="5"/>
        <v/>
      </c>
      <c r="P79" s="251"/>
      <c r="Q79" s="157"/>
    </row>
    <row r="80" spans="1:21" s="45" customFormat="1" ht="24" customHeight="1">
      <c r="A80" s="111"/>
      <c r="B80" s="270"/>
      <c r="C80" s="73"/>
      <c r="D80" s="382"/>
      <c r="E80" s="383"/>
      <c r="F80" s="383"/>
      <c r="G80" s="383"/>
      <c r="H80" s="383"/>
      <c r="I80" s="383"/>
      <c r="J80" s="384"/>
      <c r="K80" s="53"/>
      <c r="L80" s="99"/>
      <c r="M80" s="380" t="str">
        <f t="shared" si="4"/>
        <v/>
      </c>
      <c r="N80" s="381"/>
      <c r="O80" s="204" t="str">
        <f t="shared" ref="O80:O95" si="6">IF(ISERROR(INDEX($U$43:$U$47,MATCH(K80,$T$43:$T$47,0))*M80),"",INDEX($U$43:$U$47,MATCH(K80,$T$43:$T$47,0))*M80)</f>
        <v/>
      </c>
      <c r="P80" s="251"/>
      <c r="Q80" s="157"/>
    </row>
    <row r="81" spans="1:17" s="45" customFormat="1" ht="24" customHeight="1">
      <c r="A81" s="111"/>
      <c r="B81" s="270"/>
      <c r="C81" s="73"/>
      <c r="D81" s="382"/>
      <c r="E81" s="383"/>
      <c r="F81" s="383"/>
      <c r="G81" s="383"/>
      <c r="H81" s="383"/>
      <c r="I81" s="383"/>
      <c r="J81" s="384"/>
      <c r="K81" s="53"/>
      <c r="L81" s="99"/>
      <c r="M81" s="380" t="str">
        <f t="shared" si="4"/>
        <v/>
      </c>
      <c r="N81" s="381"/>
      <c r="O81" s="204" t="str">
        <f t="shared" si="6"/>
        <v/>
      </c>
      <c r="P81" s="251"/>
      <c r="Q81" s="157"/>
    </row>
    <row r="82" spans="1:17" s="45" customFormat="1" ht="24" customHeight="1">
      <c r="A82" s="111"/>
      <c r="B82" s="270"/>
      <c r="C82" s="73"/>
      <c r="D82" s="382"/>
      <c r="E82" s="383"/>
      <c r="F82" s="383"/>
      <c r="G82" s="383"/>
      <c r="H82" s="383"/>
      <c r="I82" s="383"/>
      <c r="J82" s="384"/>
      <c r="K82" s="53"/>
      <c r="L82" s="99"/>
      <c r="M82" s="380" t="str">
        <f t="shared" si="4"/>
        <v/>
      </c>
      <c r="N82" s="381"/>
      <c r="O82" s="204" t="str">
        <f t="shared" si="6"/>
        <v/>
      </c>
      <c r="P82" s="251"/>
      <c r="Q82" s="157"/>
    </row>
    <row r="83" spans="1:17" s="45" customFormat="1" ht="24" customHeight="1">
      <c r="A83" s="111"/>
      <c r="B83" s="270"/>
      <c r="C83" s="73"/>
      <c r="D83" s="382"/>
      <c r="E83" s="383"/>
      <c r="F83" s="383"/>
      <c r="G83" s="383"/>
      <c r="H83" s="383"/>
      <c r="I83" s="383"/>
      <c r="J83" s="384"/>
      <c r="K83" s="53"/>
      <c r="L83" s="99"/>
      <c r="M83" s="380" t="str">
        <f t="shared" si="4"/>
        <v/>
      </c>
      <c r="N83" s="381"/>
      <c r="O83" s="204" t="str">
        <f t="shared" si="6"/>
        <v/>
      </c>
      <c r="P83" s="251"/>
      <c r="Q83" s="157"/>
    </row>
    <row r="84" spans="1:17" s="45" customFormat="1" ht="24" customHeight="1">
      <c r="A84" s="111"/>
      <c r="B84" s="270"/>
      <c r="C84" s="73"/>
      <c r="D84" s="382"/>
      <c r="E84" s="383"/>
      <c r="F84" s="383"/>
      <c r="G84" s="383"/>
      <c r="H84" s="383"/>
      <c r="I84" s="383"/>
      <c r="J84" s="384"/>
      <c r="K84" s="53"/>
      <c r="L84" s="99"/>
      <c r="M84" s="380" t="str">
        <f t="shared" si="4"/>
        <v/>
      </c>
      <c r="N84" s="381"/>
      <c r="O84" s="204" t="str">
        <f t="shared" si="6"/>
        <v/>
      </c>
      <c r="P84" s="251"/>
      <c r="Q84" s="157"/>
    </row>
    <row r="85" spans="1:17" s="45" customFormat="1" ht="24" customHeight="1">
      <c r="A85" s="111"/>
      <c r="B85" s="270"/>
      <c r="C85" s="73"/>
      <c r="D85" s="382"/>
      <c r="E85" s="383"/>
      <c r="F85" s="383"/>
      <c r="G85" s="383"/>
      <c r="H85" s="383"/>
      <c r="I85" s="383"/>
      <c r="J85" s="384"/>
      <c r="K85" s="53"/>
      <c r="L85" s="99"/>
      <c r="M85" s="380" t="str">
        <f t="shared" si="4"/>
        <v/>
      </c>
      <c r="N85" s="381"/>
      <c r="O85" s="204" t="str">
        <f t="shared" si="6"/>
        <v/>
      </c>
      <c r="P85" s="251"/>
      <c r="Q85" s="157"/>
    </row>
    <row r="86" spans="1:17" s="45" customFormat="1" ht="24" customHeight="1">
      <c r="A86" s="111"/>
      <c r="B86" s="270"/>
      <c r="C86" s="73"/>
      <c r="D86" s="382"/>
      <c r="E86" s="383"/>
      <c r="F86" s="383"/>
      <c r="G86" s="383"/>
      <c r="H86" s="383"/>
      <c r="I86" s="383"/>
      <c r="J86" s="384"/>
      <c r="K86" s="53"/>
      <c r="L86" s="99"/>
      <c r="M86" s="380" t="str">
        <f t="shared" si="4"/>
        <v/>
      </c>
      <c r="N86" s="381"/>
      <c r="O86" s="204" t="str">
        <f t="shared" si="6"/>
        <v/>
      </c>
      <c r="P86" s="251"/>
      <c r="Q86" s="157"/>
    </row>
    <row r="87" spans="1:17" s="45" customFormat="1" ht="24" customHeight="1">
      <c r="A87" s="111"/>
      <c r="B87" s="270"/>
      <c r="C87" s="73"/>
      <c r="D87" s="382"/>
      <c r="E87" s="383"/>
      <c r="F87" s="383"/>
      <c r="G87" s="383"/>
      <c r="H87" s="383"/>
      <c r="I87" s="383"/>
      <c r="J87" s="384"/>
      <c r="K87" s="53"/>
      <c r="L87" s="99"/>
      <c r="M87" s="380" t="str">
        <f t="shared" si="4"/>
        <v/>
      </c>
      <c r="N87" s="381"/>
      <c r="O87" s="204" t="str">
        <f t="shared" si="6"/>
        <v/>
      </c>
      <c r="P87" s="251"/>
      <c r="Q87" s="157"/>
    </row>
    <row r="88" spans="1:17" s="45" customFormat="1" ht="24" customHeight="1">
      <c r="A88" s="111"/>
      <c r="B88" s="270"/>
      <c r="C88" s="73"/>
      <c r="D88" s="382"/>
      <c r="E88" s="383"/>
      <c r="F88" s="383"/>
      <c r="G88" s="383"/>
      <c r="H88" s="383"/>
      <c r="I88" s="383"/>
      <c r="J88" s="384"/>
      <c r="K88" s="53"/>
      <c r="L88" s="99"/>
      <c r="M88" s="380" t="str">
        <f t="shared" si="4"/>
        <v/>
      </c>
      <c r="N88" s="381"/>
      <c r="O88" s="204" t="str">
        <f t="shared" si="6"/>
        <v/>
      </c>
      <c r="P88" s="251"/>
      <c r="Q88" s="157"/>
    </row>
    <row r="89" spans="1:17" s="45" customFormat="1" ht="24" customHeight="1">
      <c r="A89" s="111"/>
      <c r="B89" s="270"/>
      <c r="C89" s="73"/>
      <c r="D89" s="382"/>
      <c r="E89" s="383"/>
      <c r="F89" s="383"/>
      <c r="G89" s="383"/>
      <c r="H89" s="383"/>
      <c r="I89" s="383"/>
      <c r="J89" s="384"/>
      <c r="K89" s="53"/>
      <c r="L89" s="99"/>
      <c r="M89" s="380" t="str">
        <f t="shared" si="4"/>
        <v/>
      </c>
      <c r="N89" s="381"/>
      <c r="O89" s="204" t="str">
        <f t="shared" si="6"/>
        <v/>
      </c>
      <c r="P89" s="251"/>
      <c r="Q89" s="157"/>
    </row>
    <row r="90" spans="1:17" s="45" customFormat="1" ht="24" customHeight="1">
      <c r="A90" s="111"/>
      <c r="B90" s="270"/>
      <c r="C90" s="73"/>
      <c r="D90" s="382"/>
      <c r="E90" s="383"/>
      <c r="F90" s="383"/>
      <c r="G90" s="383"/>
      <c r="H90" s="383"/>
      <c r="I90" s="383"/>
      <c r="J90" s="384"/>
      <c r="K90" s="53"/>
      <c r="L90" s="99"/>
      <c r="M90" s="380" t="str">
        <f t="shared" si="4"/>
        <v/>
      </c>
      <c r="N90" s="381"/>
      <c r="O90" s="204" t="str">
        <f t="shared" si="6"/>
        <v/>
      </c>
      <c r="P90" s="251"/>
      <c r="Q90" s="157"/>
    </row>
    <row r="91" spans="1:17" s="45" customFormat="1" ht="24" customHeight="1">
      <c r="A91" s="111"/>
      <c r="B91" s="270"/>
      <c r="C91" s="73"/>
      <c r="D91" s="382"/>
      <c r="E91" s="383"/>
      <c r="F91" s="383"/>
      <c r="G91" s="383"/>
      <c r="H91" s="383"/>
      <c r="I91" s="383"/>
      <c r="J91" s="384"/>
      <c r="K91" s="53"/>
      <c r="L91" s="99"/>
      <c r="M91" s="380" t="str">
        <f t="shared" si="4"/>
        <v/>
      </c>
      <c r="N91" s="381"/>
      <c r="O91" s="204" t="str">
        <f t="shared" si="6"/>
        <v/>
      </c>
      <c r="P91" s="251"/>
      <c r="Q91" s="157"/>
    </row>
    <row r="92" spans="1:17" s="45" customFormat="1" ht="24" customHeight="1">
      <c r="A92" s="111"/>
      <c r="B92" s="270"/>
      <c r="C92" s="73"/>
      <c r="D92" s="382"/>
      <c r="E92" s="383"/>
      <c r="F92" s="383"/>
      <c r="G92" s="383"/>
      <c r="H92" s="383"/>
      <c r="I92" s="383"/>
      <c r="J92" s="384"/>
      <c r="K92" s="53"/>
      <c r="L92" s="99"/>
      <c r="M92" s="380" t="str">
        <f t="shared" si="4"/>
        <v/>
      </c>
      <c r="N92" s="381"/>
      <c r="O92" s="204" t="str">
        <f t="shared" si="6"/>
        <v/>
      </c>
      <c r="P92" s="251"/>
      <c r="Q92" s="157"/>
    </row>
    <row r="93" spans="1:17" s="45" customFormat="1" ht="24" customHeight="1">
      <c r="A93" s="111"/>
      <c r="B93" s="270"/>
      <c r="C93" s="73"/>
      <c r="D93" s="382"/>
      <c r="E93" s="383"/>
      <c r="F93" s="383"/>
      <c r="G93" s="383"/>
      <c r="H93" s="383"/>
      <c r="I93" s="383"/>
      <c r="J93" s="384"/>
      <c r="K93" s="53"/>
      <c r="L93" s="99"/>
      <c r="M93" s="380" t="str">
        <f t="shared" si="4"/>
        <v/>
      </c>
      <c r="N93" s="381"/>
      <c r="O93" s="204" t="str">
        <f t="shared" si="6"/>
        <v/>
      </c>
      <c r="P93" s="251"/>
      <c r="Q93" s="157"/>
    </row>
    <row r="94" spans="1:17" s="45" customFormat="1" ht="24" customHeight="1">
      <c r="A94" s="111"/>
      <c r="B94" s="270"/>
      <c r="C94" s="73"/>
      <c r="D94" s="382"/>
      <c r="E94" s="383"/>
      <c r="F94" s="383"/>
      <c r="G94" s="383"/>
      <c r="H94" s="383"/>
      <c r="I94" s="383"/>
      <c r="J94" s="384"/>
      <c r="K94" s="53"/>
      <c r="L94" s="99"/>
      <c r="M94" s="380" t="str">
        <f t="shared" si="4"/>
        <v/>
      </c>
      <c r="N94" s="381"/>
      <c r="O94" s="204" t="str">
        <f t="shared" si="6"/>
        <v/>
      </c>
      <c r="P94" s="251"/>
      <c r="Q94" s="157"/>
    </row>
    <row r="95" spans="1:17" s="45" customFormat="1" ht="24" customHeight="1">
      <c r="A95" s="111"/>
      <c r="B95" s="270"/>
      <c r="C95" s="73"/>
      <c r="D95" s="382"/>
      <c r="E95" s="383"/>
      <c r="F95" s="383"/>
      <c r="G95" s="383"/>
      <c r="H95" s="383"/>
      <c r="I95" s="383"/>
      <c r="J95" s="384"/>
      <c r="K95" s="53"/>
      <c r="L95" s="99"/>
      <c r="M95" s="380" t="str">
        <f t="shared" si="4"/>
        <v/>
      </c>
      <c r="N95" s="381"/>
      <c r="O95" s="204" t="str">
        <f t="shared" si="6"/>
        <v/>
      </c>
      <c r="P95" s="251"/>
      <c r="Q95" s="157"/>
    </row>
    <row r="96" spans="1:17" s="45" customFormat="1" ht="24" customHeight="1">
      <c r="A96" s="111"/>
      <c r="B96" s="270"/>
      <c r="C96" s="73"/>
      <c r="D96" s="382"/>
      <c r="E96" s="383"/>
      <c r="F96" s="383"/>
      <c r="G96" s="383"/>
      <c r="H96" s="383"/>
      <c r="I96" s="383"/>
      <c r="J96" s="384"/>
      <c r="K96" s="53"/>
      <c r="L96" s="99"/>
      <c r="M96" s="380" t="str">
        <f t="shared" si="4"/>
        <v/>
      </c>
      <c r="N96" s="381"/>
      <c r="O96" s="204" t="str">
        <f t="shared" ref="O96:O109" si="7">IF(ISERROR(INDEX($U$43:$U$47,MATCH(K96,$T$43:$T$47,0))*M96),"",INDEX($U$43:$U$47,MATCH(K96,$T$43:$T$47,0))*M96)</f>
        <v/>
      </c>
      <c r="P96" s="251"/>
      <c r="Q96" s="157"/>
    </row>
    <row r="97" spans="1:19" s="45" customFormat="1" ht="24" customHeight="1">
      <c r="A97" s="111"/>
      <c r="B97" s="270"/>
      <c r="C97" s="73"/>
      <c r="D97" s="382"/>
      <c r="E97" s="383"/>
      <c r="F97" s="383"/>
      <c r="G97" s="383"/>
      <c r="H97" s="383"/>
      <c r="I97" s="383"/>
      <c r="J97" s="384"/>
      <c r="K97" s="53"/>
      <c r="L97" s="99"/>
      <c r="M97" s="380" t="str">
        <f t="shared" si="4"/>
        <v/>
      </c>
      <c r="N97" s="381"/>
      <c r="O97" s="204" t="str">
        <f t="shared" si="7"/>
        <v/>
      </c>
      <c r="P97" s="251"/>
      <c r="Q97" s="157"/>
    </row>
    <row r="98" spans="1:19" s="45" customFormat="1" ht="24" customHeight="1">
      <c r="A98" s="111"/>
      <c r="B98" s="270"/>
      <c r="C98" s="73"/>
      <c r="D98" s="382"/>
      <c r="E98" s="383"/>
      <c r="F98" s="383"/>
      <c r="G98" s="383"/>
      <c r="H98" s="383"/>
      <c r="I98" s="383"/>
      <c r="J98" s="384"/>
      <c r="K98" s="53"/>
      <c r="L98" s="99"/>
      <c r="M98" s="380" t="str">
        <f t="shared" si="4"/>
        <v/>
      </c>
      <c r="N98" s="381"/>
      <c r="O98" s="204" t="str">
        <f t="shared" si="7"/>
        <v/>
      </c>
      <c r="P98" s="251"/>
      <c r="Q98" s="157"/>
    </row>
    <row r="99" spans="1:19" s="45" customFormat="1" ht="24" customHeight="1">
      <c r="A99" s="111"/>
      <c r="B99" s="270"/>
      <c r="C99" s="73"/>
      <c r="D99" s="382"/>
      <c r="E99" s="383"/>
      <c r="F99" s="383"/>
      <c r="G99" s="383"/>
      <c r="H99" s="383"/>
      <c r="I99" s="383"/>
      <c r="J99" s="384"/>
      <c r="K99" s="53"/>
      <c r="L99" s="99"/>
      <c r="M99" s="380" t="str">
        <f t="shared" si="4"/>
        <v/>
      </c>
      <c r="N99" s="381"/>
      <c r="O99" s="204" t="str">
        <f t="shared" si="7"/>
        <v/>
      </c>
      <c r="P99" s="251"/>
      <c r="Q99" s="157"/>
    </row>
    <row r="100" spans="1:19" s="45" customFormat="1" ht="24" customHeight="1">
      <c r="A100" s="111"/>
      <c r="B100" s="270"/>
      <c r="C100" s="73"/>
      <c r="D100" s="382"/>
      <c r="E100" s="383"/>
      <c r="F100" s="383"/>
      <c r="G100" s="383"/>
      <c r="H100" s="383"/>
      <c r="I100" s="383"/>
      <c r="J100" s="384"/>
      <c r="K100" s="53"/>
      <c r="L100" s="99"/>
      <c r="M100" s="380" t="str">
        <f t="shared" si="4"/>
        <v/>
      </c>
      <c r="N100" s="381"/>
      <c r="O100" s="204" t="str">
        <f t="shared" si="7"/>
        <v/>
      </c>
      <c r="P100" s="251"/>
      <c r="Q100" s="157"/>
    </row>
    <row r="101" spans="1:19" s="45" customFormat="1" ht="24" customHeight="1">
      <c r="A101" s="111"/>
      <c r="B101" s="270"/>
      <c r="C101" s="73"/>
      <c r="D101" s="382"/>
      <c r="E101" s="383"/>
      <c r="F101" s="383"/>
      <c r="G101" s="383"/>
      <c r="H101" s="383"/>
      <c r="I101" s="383"/>
      <c r="J101" s="384"/>
      <c r="K101" s="53"/>
      <c r="L101" s="99"/>
      <c r="M101" s="380" t="str">
        <f t="shared" si="4"/>
        <v/>
      </c>
      <c r="N101" s="381"/>
      <c r="O101" s="204" t="str">
        <f t="shared" si="7"/>
        <v/>
      </c>
      <c r="P101" s="251"/>
      <c r="Q101" s="157"/>
    </row>
    <row r="102" spans="1:19" s="45" customFormat="1" ht="24" customHeight="1">
      <c r="A102" s="111"/>
      <c r="B102" s="270"/>
      <c r="C102" s="73"/>
      <c r="D102" s="382"/>
      <c r="E102" s="383"/>
      <c r="F102" s="383"/>
      <c r="G102" s="383"/>
      <c r="H102" s="383"/>
      <c r="I102" s="383"/>
      <c r="J102" s="384"/>
      <c r="K102" s="53"/>
      <c r="L102" s="99"/>
      <c r="M102" s="380" t="str">
        <f t="shared" si="4"/>
        <v/>
      </c>
      <c r="N102" s="381"/>
      <c r="O102" s="204" t="str">
        <f t="shared" si="7"/>
        <v/>
      </c>
      <c r="P102" s="251"/>
      <c r="Q102" s="157"/>
    </row>
    <row r="103" spans="1:19" s="45" customFormat="1" ht="24" customHeight="1">
      <c r="A103" s="111"/>
      <c r="B103" s="270"/>
      <c r="C103" s="73"/>
      <c r="D103" s="382"/>
      <c r="E103" s="383"/>
      <c r="F103" s="383"/>
      <c r="G103" s="383"/>
      <c r="H103" s="383"/>
      <c r="I103" s="383"/>
      <c r="J103" s="384"/>
      <c r="K103" s="53"/>
      <c r="L103" s="99"/>
      <c r="M103" s="380" t="str">
        <f t="shared" si="4"/>
        <v/>
      </c>
      <c r="N103" s="381"/>
      <c r="O103" s="204" t="str">
        <f t="shared" si="7"/>
        <v/>
      </c>
      <c r="P103" s="251"/>
      <c r="Q103" s="157"/>
    </row>
    <row r="104" spans="1:19" s="45" customFormat="1" ht="24" customHeight="1">
      <c r="A104" s="111"/>
      <c r="B104" s="270"/>
      <c r="C104" s="73"/>
      <c r="D104" s="382"/>
      <c r="E104" s="383"/>
      <c r="F104" s="383"/>
      <c r="G104" s="383"/>
      <c r="H104" s="383"/>
      <c r="I104" s="383"/>
      <c r="J104" s="384"/>
      <c r="K104" s="53"/>
      <c r="L104" s="99"/>
      <c r="M104" s="380" t="str">
        <f t="shared" si="4"/>
        <v/>
      </c>
      <c r="N104" s="381"/>
      <c r="O104" s="204" t="str">
        <f t="shared" si="7"/>
        <v/>
      </c>
      <c r="P104" s="251"/>
      <c r="Q104" s="157"/>
    </row>
    <row r="105" spans="1:19" s="45" customFormat="1" ht="24" customHeight="1">
      <c r="A105" s="111"/>
      <c r="B105" s="270"/>
      <c r="C105" s="73"/>
      <c r="D105" s="382"/>
      <c r="E105" s="383"/>
      <c r="F105" s="383"/>
      <c r="G105" s="383"/>
      <c r="H105" s="383"/>
      <c r="I105" s="383"/>
      <c r="J105" s="384"/>
      <c r="K105" s="53"/>
      <c r="L105" s="99"/>
      <c r="M105" s="380" t="str">
        <f t="shared" si="4"/>
        <v/>
      </c>
      <c r="N105" s="381"/>
      <c r="O105" s="204" t="str">
        <f t="shared" si="7"/>
        <v/>
      </c>
      <c r="P105" s="251"/>
      <c r="Q105" s="157"/>
    </row>
    <row r="106" spans="1:19" s="45" customFormat="1" ht="24" customHeight="1">
      <c r="A106" s="111"/>
      <c r="B106" s="270"/>
      <c r="C106" s="73"/>
      <c r="D106" s="382"/>
      <c r="E106" s="383"/>
      <c r="F106" s="383"/>
      <c r="G106" s="383"/>
      <c r="H106" s="383"/>
      <c r="I106" s="383"/>
      <c r="J106" s="384"/>
      <c r="K106" s="53"/>
      <c r="L106" s="99"/>
      <c r="M106" s="380" t="str">
        <f t="shared" si="4"/>
        <v/>
      </c>
      <c r="N106" s="381"/>
      <c r="O106" s="204" t="str">
        <f t="shared" si="7"/>
        <v/>
      </c>
      <c r="P106" s="251"/>
      <c r="Q106" s="157"/>
    </row>
    <row r="107" spans="1:19" s="45" customFormat="1" ht="24" customHeight="1">
      <c r="A107" s="111"/>
      <c r="B107" s="270"/>
      <c r="C107" s="73"/>
      <c r="D107" s="382"/>
      <c r="E107" s="383"/>
      <c r="F107" s="383"/>
      <c r="G107" s="383"/>
      <c r="H107" s="383"/>
      <c r="I107" s="383"/>
      <c r="J107" s="384"/>
      <c r="K107" s="53"/>
      <c r="L107" s="99"/>
      <c r="M107" s="380" t="str">
        <f t="shared" si="4"/>
        <v/>
      </c>
      <c r="N107" s="381"/>
      <c r="O107" s="204" t="str">
        <f t="shared" si="7"/>
        <v/>
      </c>
      <c r="P107" s="251"/>
      <c r="Q107" s="157"/>
    </row>
    <row r="108" spans="1:19" s="45" customFormat="1" ht="24" customHeight="1">
      <c r="A108" s="111"/>
      <c r="B108" s="270"/>
      <c r="C108" s="73"/>
      <c r="D108" s="382"/>
      <c r="E108" s="383"/>
      <c r="F108" s="383"/>
      <c r="G108" s="383"/>
      <c r="H108" s="383"/>
      <c r="I108" s="383"/>
      <c r="J108" s="384"/>
      <c r="K108" s="53"/>
      <c r="L108" s="99"/>
      <c r="M108" s="380" t="str">
        <f t="shared" si="4"/>
        <v/>
      </c>
      <c r="N108" s="381"/>
      <c r="O108" s="204" t="str">
        <f t="shared" si="7"/>
        <v/>
      </c>
      <c r="P108" s="251"/>
      <c r="Q108" s="157"/>
    </row>
    <row r="109" spans="1:19" s="45" customFormat="1" ht="24" customHeight="1">
      <c r="A109" s="111"/>
      <c r="B109" s="270"/>
      <c r="C109" s="73"/>
      <c r="D109" s="382"/>
      <c r="E109" s="383"/>
      <c r="F109" s="383"/>
      <c r="G109" s="383"/>
      <c r="H109" s="383"/>
      <c r="I109" s="383"/>
      <c r="J109" s="384"/>
      <c r="K109" s="53"/>
      <c r="L109" s="99"/>
      <c r="M109" s="380" t="str">
        <f t="shared" si="4"/>
        <v/>
      </c>
      <c r="N109" s="381"/>
      <c r="O109" s="204" t="str">
        <f t="shared" si="7"/>
        <v/>
      </c>
      <c r="P109" s="251"/>
      <c r="Q109" s="157"/>
    </row>
    <row r="110" spans="1:19" s="52" customFormat="1" ht="3" customHeight="1">
      <c r="A110" s="216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3"/>
      <c r="R110" s="284"/>
    </row>
    <row r="111" spans="1:19" s="15" customFormat="1" ht="21.75" customHeight="1">
      <c r="A111" s="220"/>
      <c r="B111" s="266" t="s">
        <v>32</v>
      </c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73"/>
      <c r="Q111" s="285"/>
      <c r="R111" s="45"/>
      <c r="S111" s="45"/>
    </row>
    <row r="112" spans="1:19" s="45" customFormat="1" ht="12.75" customHeight="1">
      <c r="A112" s="157"/>
      <c r="B112" s="271" t="str">
        <f>B61</f>
        <v>FAPESP, MARÇO DE 2017</v>
      </c>
      <c r="C112" s="271"/>
      <c r="D112" s="271"/>
      <c r="J112" s="54"/>
      <c r="K112" s="54"/>
      <c r="P112" s="255">
        <v>2</v>
      </c>
      <c r="Q112" s="156"/>
    </row>
    <row r="113" spans="1:17" s="45" customFormat="1" ht="12.75" customHeight="1">
      <c r="A113" s="216"/>
      <c r="B113" s="54"/>
      <c r="C113" s="54"/>
      <c r="D113" s="54"/>
      <c r="J113" s="54"/>
      <c r="K113" s="54"/>
      <c r="Q113" s="157"/>
    </row>
    <row r="114" spans="1:17" s="45" customFormat="1" ht="12.75" customHeight="1">
      <c r="A114" s="216"/>
      <c r="B114" s="54"/>
      <c r="C114" s="54"/>
      <c r="D114" s="54"/>
      <c r="J114" s="54"/>
      <c r="K114" s="54"/>
      <c r="Q114" s="265"/>
    </row>
    <row r="115" spans="1:17" s="45" customFormat="1" ht="12.75" customHeight="1">
      <c r="A115" s="216"/>
      <c r="B115" s="54"/>
      <c r="C115" s="54"/>
      <c r="D115" s="54"/>
      <c r="J115" s="54"/>
      <c r="K115" s="54"/>
      <c r="Q115" s="265"/>
    </row>
    <row r="116" spans="1:17" s="45" customFormat="1" ht="12.75" customHeight="1">
      <c r="A116" s="216"/>
      <c r="B116" s="54"/>
      <c r="C116" s="54"/>
      <c r="D116" s="54"/>
      <c r="J116" s="54"/>
      <c r="K116" s="54"/>
      <c r="Q116" s="265"/>
    </row>
    <row r="117" spans="1:17" s="45" customFormat="1" ht="12.75" customHeight="1">
      <c r="A117" s="216"/>
      <c r="B117" s="54"/>
      <c r="C117" s="54"/>
      <c r="D117" s="54"/>
      <c r="J117" s="54"/>
      <c r="K117" s="54"/>
      <c r="Q117" s="265"/>
    </row>
    <row r="118" spans="1:17" s="45" customFormat="1" ht="12.75" customHeight="1">
      <c r="A118" s="216"/>
      <c r="B118" s="54"/>
      <c r="C118" s="54"/>
      <c r="D118" s="54"/>
      <c r="J118" s="54"/>
      <c r="K118" s="54"/>
      <c r="Q118" s="265"/>
    </row>
    <row r="119" spans="1:17" s="45" customFormat="1" ht="12.75" customHeight="1">
      <c r="A119" s="216"/>
      <c r="B119" s="54"/>
      <c r="C119" s="54"/>
      <c r="D119" s="54"/>
      <c r="J119" s="54"/>
      <c r="K119" s="54"/>
      <c r="Q119" s="265"/>
    </row>
    <row r="120" spans="1:17" s="45" customFormat="1" ht="12.75" customHeight="1">
      <c r="A120" s="216"/>
      <c r="B120" s="54"/>
      <c r="C120" s="54"/>
      <c r="D120" s="54"/>
      <c r="J120" s="54"/>
      <c r="K120" s="54"/>
      <c r="Q120" s="265"/>
    </row>
    <row r="121" spans="1:17" s="45" customFormat="1" ht="12.75" customHeight="1">
      <c r="A121" s="216"/>
      <c r="B121" s="54"/>
      <c r="C121" s="54"/>
      <c r="D121" s="54"/>
      <c r="J121" s="54"/>
      <c r="K121" s="54"/>
      <c r="Q121" s="265"/>
    </row>
    <row r="122" spans="1:17" s="45" customFormat="1" ht="12.75" customHeight="1">
      <c r="A122" s="216"/>
      <c r="B122" s="54"/>
      <c r="C122" s="54"/>
      <c r="D122" s="54"/>
      <c r="J122" s="54"/>
      <c r="K122" s="54"/>
      <c r="Q122" s="265"/>
    </row>
    <row r="123" spans="1:17" s="45" customFormat="1" ht="12.75" customHeight="1">
      <c r="A123" s="216"/>
      <c r="B123" s="54"/>
      <c r="C123" s="54"/>
      <c r="D123" s="54"/>
      <c r="J123" s="54"/>
      <c r="K123" s="54"/>
      <c r="Q123" s="265"/>
    </row>
    <row r="124" spans="1:17" s="45" customFormat="1" ht="12.75" customHeight="1">
      <c r="A124" s="216"/>
      <c r="B124" s="54"/>
      <c r="C124" s="54"/>
      <c r="D124" s="54"/>
      <c r="J124" s="54"/>
      <c r="K124" s="54"/>
      <c r="Q124" s="265"/>
    </row>
    <row r="125" spans="1:17" s="45" customFormat="1" ht="12.75" customHeight="1">
      <c r="A125" s="216"/>
      <c r="B125" s="54"/>
      <c r="C125" s="54"/>
      <c r="D125" s="54"/>
      <c r="J125" s="54"/>
      <c r="K125" s="54"/>
      <c r="Q125" s="265"/>
    </row>
    <row r="126" spans="1:17" s="45" customFormat="1" ht="12.75" customHeight="1">
      <c r="A126" s="216"/>
      <c r="B126" s="54"/>
      <c r="C126" s="54"/>
      <c r="D126" s="54"/>
      <c r="J126" s="54"/>
      <c r="K126" s="54"/>
      <c r="Q126" s="265"/>
    </row>
    <row r="127" spans="1:17" s="45" customFormat="1" ht="12.75" customHeight="1">
      <c r="A127" s="216"/>
      <c r="B127" s="54"/>
      <c r="C127" s="54"/>
      <c r="D127" s="54"/>
      <c r="J127" s="54"/>
      <c r="K127" s="54"/>
      <c r="Q127" s="265"/>
    </row>
    <row r="128" spans="1:17" s="45" customFormat="1" ht="12.75" customHeight="1">
      <c r="A128" s="216"/>
      <c r="B128" s="54"/>
      <c r="C128" s="54"/>
      <c r="D128" s="54"/>
      <c r="J128" s="54"/>
      <c r="K128" s="54"/>
      <c r="Q128" s="265"/>
    </row>
    <row r="129" spans="1:17" s="45" customFormat="1" ht="12.75" customHeight="1">
      <c r="A129" s="216"/>
      <c r="B129" s="54"/>
      <c r="C129" s="54"/>
      <c r="D129" s="54"/>
      <c r="J129" s="54"/>
      <c r="K129" s="54"/>
      <c r="Q129" s="265"/>
    </row>
    <row r="130" spans="1:17" s="45" customFormat="1" ht="12.75" customHeight="1">
      <c r="A130" s="216"/>
      <c r="B130" s="54"/>
      <c r="C130" s="54"/>
      <c r="D130" s="54"/>
      <c r="J130" s="54"/>
      <c r="K130" s="54"/>
      <c r="Q130" s="265"/>
    </row>
    <row r="131" spans="1:17" s="45" customFormat="1" ht="12.75" customHeight="1">
      <c r="A131" s="216"/>
      <c r="B131" s="54"/>
      <c r="C131" s="54"/>
      <c r="D131" s="54"/>
      <c r="J131" s="54"/>
      <c r="K131" s="54"/>
      <c r="Q131" s="265"/>
    </row>
    <row r="132" spans="1:17" s="45" customFormat="1" ht="12.75" customHeight="1">
      <c r="A132" s="216"/>
      <c r="B132" s="54"/>
      <c r="C132" s="54"/>
      <c r="D132" s="54"/>
      <c r="J132" s="54"/>
      <c r="K132" s="54"/>
      <c r="Q132" s="265"/>
    </row>
    <row r="133" spans="1:17" s="45" customFormat="1" ht="12.75" customHeight="1">
      <c r="A133" s="216"/>
      <c r="B133" s="54"/>
      <c r="C133" s="54"/>
      <c r="D133" s="54"/>
      <c r="J133" s="54"/>
      <c r="K133" s="54"/>
      <c r="Q133" s="265"/>
    </row>
    <row r="134" spans="1:17" s="45" customFormat="1" ht="12.75" customHeight="1">
      <c r="A134" s="216"/>
      <c r="B134" s="54"/>
      <c r="C134" s="54"/>
      <c r="D134" s="54"/>
      <c r="J134" s="54"/>
      <c r="K134" s="54"/>
      <c r="Q134" s="265"/>
    </row>
    <row r="135" spans="1:17" s="45" customFormat="1" ht="12.75" customHeight="1">
      <c r="A135" s="216"/>
      <c r="B135" s="54"/>
      <c r="C135" s="54"/>
      <c r="D135" s="54"/>
      <c r="J135" s="54"/>
      <c r="K135" s="54"/>
      <c r="Q135" s="265"/>
    </row>
    <row r="136" spans="1:17" s="45" customFormat="1" ht="12.75" customHeight="1">
      <c r="A136" s="216"/>
      <c r="B136" s="54"/>
      <c r="C136" s="54"/>
      <c r="D136" s="54"/>
      <c r="J136" s="54"/>
      <c r="K136" s="54"/>
      <c r="Q136" s="265"/>
    </row>
    <row r="137" spans="1:17" s="45" customFormat="1" ht="12.75" customHeight="1">
      <c r="A137" s="216"/>
      <c r="B137" s="54"/>
      <c r="C137" s="54"/>
      <c r="D137" s="54"/>
      <c r="J137" s="54"/>
      <c r="K137" s="54"/>
      <c r="Q137" s="265"/>
    </row>
    <row r="138" spans="1:17" s="45" customFormat="1" ht="12.75" customHeight="1">
      <c r="A138" s="216"/>
      <c r="B138" s="54"/>
      <c r="C138" s="54"/>
      <c r="D138" s="54"/>
      <c r="J138" s="54"/>
      <c r="K138" s="54"/>
      <c r="Q138" s="265"/>
    </row>
    <row r="139" spans="1:17" s="45" customFormat="1" ht="12.75" customHeight="1">
      <c r="A139" s="216"/>
      <c r="B139" s="54"/>
      <c r="C139" s="54"/>
      <c r="D139" s="54"/>
      <c r="J139" s="54"/>
      <c r="K139" s="54"/>
      <c r="Q139" s="265"/>
    </row>
    <row r="140" spans="1:17" s="45" customFormat="1" ht="12.75" customHeight="1">
      <c r="A140" s="216"/>
      <c r="B140" s="54"/>
      <c r="C140" s="54"/>
      <c r="D140" s="54"/>
      <c r="J140" s="54"/>
      <c r="K140" s="54"/>
      <c r="Q140" s="265"/>
    </row>
    <row r="141" spans="1:17" s="45" customFormat="1" ht="12.75" customHeight="1">
      <c r="A141" s="216"/>
      <c r="B141" s="54"/>
      <c r="C141" s="54"/>
      <c r="D141" s="54"/>
      <c r="J141" s="54"/>
      <c r="K141" s="54"/>
      <c r="Q141" s="265"/>
    </row>
    <row r="142" spans="1:17" s="45" customFormat="1" ht="12.75" customHeight="1">
      <c r="A142" s="216"/>
      <c r="B142" s="54"/>
      <c r="C142" s="54"/>
      <c r="D142" s="54"/>
      <c r="J142" s="54"/>
      <c r="K142" s="54"/>
      <c r="Q142" s="265"/>
    </row>
    <row r="143" spans="1:17" s="45" customFormat="1" ht="12.75" customHeight="1">
      <c r="A143" s="216"/>
      <c r="B143" s="54"/>
      <c r="C143" s="54"/>
      <c r="D143" s="54"/>
      <c r="J143" s="54"/>
      <c r="K143" s="54"/>
      <c r="Q143" s="265"/>
    </row>
    <row r="144" spans="1:17" s="45" customFormat="1" ht="12.75" customHeight="1">
      <c r="A144" s="216"/>
      <c r="B144" s="54"/>
      <c r="C144" s="54"/>
      <c r="D144" s="54"/>
      <c r="J144" s="54"/>
      <c r="K144" s="54"/>
      <c r="Q144" s="265"/>
    </row>
    <row r="145" spans="1:243" s="45" customFormat="1" ht="12.75" customHeight="1">
      <c r="A145" s="216"/>
      <c r="B145" s="54"/>
      <c r="C145" s="54"/>
      <c r="D145" s="54"/>
      <c r="J145" s="54"/>
      <c r="K145" s="54"/>
      <c r="Q145" s="265"/>
    </row>
    <row r="146" spans="1:243" s="45" customFormat="1" ht="12.75" customHeight="1">
      <c r="A146" s="216"/>
      <c r="B146" s="54"/>
      <c r="C146" s="54"/>
      <c r="D146" s="54"/>
      <c r="J146" s="54"/>
      <c r="K146" s="54"/>
      <c r="Q146" s="265"/>
    </row>
    <row r="147" spans="1:243" s="45" customFormat="1" ht="12.75" customHeight="1">
      <c r="A147" s="216"/>
      <c r="B147" s="54"/>
      <c r="C147" s="54"/>
      <c r="D147" s="54"/>
      <c r="J147" s="54"/>
      <c r="K147" s="54"/>
      <c r="Q147" s="265"/>
    </row>
    <row r="148" spans="1:243" s="45" customFormat="1" ht="16.5" customHeight="1">
      <c r="A148" s="216"/>
      <c r="B148" s="54"/>
      <c r="C148" s="54"/>
      <c r="D148" s="54"/>
      <c r="J148" s="54"/>
      <c r="K148" s="54"/>
      <c r="Q148" s="265"/>
    </row>
    <row r="149" spans="1:243" s="45" customFormat="1" ht="16.5" customHeight="1">
      <c r="A149" s="216"/>
      <c r="B149" s="54"/>
      <c r="C149" s="54"/>
      <c r="D149" s="54"/>
      <c r="J149" s="54"/>
      <c r="K149" s="54"/>
      <c r="Q149" s="265"/>
    </row>
    <row r="150" spans="1:243" s="45" customFormat="1" ht="12.75" customHeight="1">
      <c r="A150" s="216"/>
      <c r="B150" s="54"/>
      <c r="C150" s="54"/>
      <c r="D150" s="54"/>
      <c r="J150" s="54"/>
      <c r="K150" s="54"/>
      <c r="Q150" s="265"/>
    </row>
    <row r="151" spans="1:243" s="45" customFormat="1" ht="12.75" customHeight="1">
      <c r="A151" s="216"/>
      <c r="B151" s="54"/>
      <c r="C151" s="54"/>
      <c r="D151" s="54"/>
      <c r="J151" s="54"/>
      <c r="K151" s="54"/>
      <c r="Q151" s="265"/>
    </row>
    <row r="152" spans="1:243" s="45" customFormat="1" ht="12.75" customHeight="1">
      <c r="A152" s="216"/>
      <c r="B152" s="54"/>
      <c r="C152" s="54"/>
      <c r="D152" s="54"/>
      <c r="J152" s="54"/>
      <c r="K152" s="54"/>
      <c r="Q152" s="265"/>
    </row>
    <row r="153" spans="1:243" s="45" customFormat="1" ht="12.75" customHeight="1">
      <c r="A153" s="216"/>
      <c r="B153" s="54"/>
      <c r="C153" s="54"/>
      <c r="D153" s="54"/>
      <c r="J153" s="54"/>
      <c r="K153" s="54"/>
      <c r="Q153" s="214"/>
    </row>
    <row r="154" spans="1:243" s="45" customFormat="1" ht="12.75" customHeight="1">
      <c r="A154" s="216"/>
      <c r="B154" s="54"/>
      <c r="C154" s="54"/>
      <c r="D154" s="54"/>
      <c r="J154" s="54"/>
      <c r="K154" s="54"/>
      <c r="Q154" s="265"/>
    </row>
    <row r="155" spans="1:243" s="45" customFormat="1" ht="16.5" customHeight="1">
      <c r="A155" s="216"/>
      <c r="B155" s="147" t="s">
        <v>82</v>
      </c>
      <c r="C155" s="54"/>
      <c r="D155" s="54"/>
      <c r="J155" s="54"/>
      <c r="K155" s="54"/>
      <c r="Q155" s="265"/>
    </row>
    <row r="156" spans="1:243" s="45" customFormat="1" ht="16.5" customHeight="1">
      <c r="A156" s="216"/>
      <c r="B156" s="147" t="s">
        <v>83</v>
      </c>
      <c r="C156" s="54"/>
      <c r="D156" s="54"/>
      <c r="J156" s="54"/>
      <c r="K156" s="54"/>
      <c r="Q156" s="265"/>
    </row>
    <row r="157" spans="1:243" s="45" customFormat="1" ht="12.75" customHeight="1">
      <c r="A157" s="216"/>
      <c r="B157" s="54"/>
      <c r="C157" s="54"/>
      <c r="D157" s="54"/>
      <c r="J157" s="54"/>
      <c r="K157" s="54"/>
      <c r="Q157" s="265"/>
    </row>
    <row r="158" spans="1:243" s="45" customFormat="1" ht="15">
      <c r="A158" s="216"/>
      <c r="B158" s="90"/>
      <c r="C158" s="54"/>
      <c r="D158" s="54"/>
      <c r="J158" s="54"/>
      <c r="K158" s="54"/>
      <c r="Q158" s="265"/>
    </row>
    <row r="159" spans="1:243" s="45" customFormat="1">
      <c r="A159" s="265"/>
      <c r="C159" s="3"/>
      <c r="D159" s="3"/>
      <c r="E159" s="197"/>
      <c r="F159" s="197"/>
      <c r="G159" s="197"/>
      <c r="H159" s="197"/>
      <c r="I159" s="197"/>
      <c r="J159" s="3"/>
      <c r="K159" s="3"/>
      <c r="L159" s="197"/>
      <c r="M159" s="197"/>
      <c r="N159" s="197"/>
      <c r="O159" s="197"/>
      <c r="Q159" s="265"/>
    </row>
    <row r="160" spans="1:243" s="45" customFormat="1" ht="14.25" customHeight="1">
      <c r="A160" s="265"/>
      <c r="B160" s="371" t="s">
        <v>33</v>
      </c>
      <c r="C160" s="371"/>
      <c r="D160" s="371"/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371"/>
      <c r="P160" s="263"/>
      <c r="Q160" s="152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5"/>
      <c r="B161" s="371" t="s">
        <v>31</v>
      </c>
      <c r="C161" s="371"/>
      <c r="D161" s="371"/>
      <c r="E161" s="371"/>
      <c r="F161" s="371"/>
      <c r="G161" s="371"/>
      <c r="H161" s="371"/>
      <c r="I161" s="371"/>
      <c r="J161" s="371"/>
      <c r="K161" s="371"/>
      <c r="L161" s="371"/>
      <c r="M161" s="371"/>
      <c r="N161" s="371"/>
      <c r="O161" s="371"/>
      <c r="P161" s="263"/>
      <c r="Q161" s="152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5"/>
      <c r="B162" s="259"/>
      <c r="C162" s="259"/>
      <c r="D162" s="259"/>
      <c r="E162" s="259"/>
      <c r="F162" s="259"/>
      <c r="G162" s="259"/>
      <c r="H162" s="259"/>
      <c r="I162" s="259"/>
      <c r="J162" s="259"/>
      <c r="K162" s="259"/>
      <c r="L162" s="259"/>
      <c r="M162" s="197"/>
      <c r="N162" s="197"/>
      <c r="O162" s="197"/>
      <c r="P162" s="259"/>
      <c r="Q162" s="152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5"/>
      <c r="B163" s="394" t="s">
        <v>8</v>
      </c>
      <c r="C163" s="394"/>
      <c r="D163" s="394"/>
      <c r="E163" s="394"/>
      <c r="F163" s="394"/>
      <c r="G163" s="394"/>
      <c r="H163" s="394"/>
      <c r="I163" s="394"/>
      <c r="J163" s="394"/>
      <c r="K163" s="394"/>
      <c r="L163" s="394"/>
      <c r="M163" s="394"/>
      <c r="N163" s="394"/>
      <c r="O163" s="394"/>
      <c r="P163" s="394"/>
      <c r="Q163" s="225"/>
    </row>
    <row r="164" spans="1:243" s="45" customFormat="1" ht="14.25" customHeight="1">
      <c r="A164" s="265"/>
      <c r="B164" s="40" t="s">
        <v>34</v>
      </c>
      <c r="C164" s="259"/>
      <c r="D164" s="259"/>
      <c r="E164" s="259"/>
      <c r="F164" s="259"/>
      <c r="G164" s="259"/>
      <c r="H164" s="259"/>
      <c r="I164" s="259"/>
      <c r="J164" s="259"/>
      <c r="K164" s="259"/>
      <c r="L164" s="259"/>
      <c r="M164" s="197"/>
      <c r="N164" s="197"/>
      <c r="O164" s="197"/>
      <c r="P164" s="259"/>
      <c r="Q164" s="152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5"/>
      <c r="B165" s="40" t="s">
        <v>35</v>
      </c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197"/>
      <c r="N165" s="197"/>
      <c r="O165" s="197"/>
      <c r="P165" s="259"/>
      <c r="Q165" s="152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5"/>
      <c r="B166" s="40" t="s">
        <v>109</v>
      </c>
      <c r="C166" s="259"/>
      <c r="D166" s="259"/>
      <c r="E166" s="259"/>
      <c r="F166" s="259"/>
      <c r="G166" s="259"/>
      <c r="H166" s="259"/>
      <c r="I166" s="259"/>
      <c r="J166" s="259"/>
      <c r="K166" s="259"/>
      <c r="L166" s="259"/>
      <c r="M166" s="197"/>
      <c r="N166" s="197"/>
      <c r="O166" s="197"/>
      <c r="P166" s="259"/>
      <c r="Q166" s="152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5"/>
      <c r="B167" s="40" t="s">
        <v>110</v>
      </c>
      <c r="C167" s="259"/>
      <c r="D167" s="259"/>
      <c r="E167" s="259"/>
      <c r="F167" s="259"/>
      <c r="G167" s="259"/>
      <c r="H167" s="259"/>
      <c r="I167" s="259"/>
      <c r="J167" s="259"/>
      <c r="K167" s="259"/>
      <c r="L167" s="259"/>
      <c r="P167" s="259"/>
      <c r="Q167" s="152"/>
      <c r="R167" s="259"/>
      <c r="S167" s="259"/>
      <c r="T167" s="259"/>
      <c r="U167" s="259"/>
      <c r="V167" s="259"/>
      <c r="W167" s="259"/>
      <c r="X167" s="259"/>
      <c r="Y167" s="259"/>
      <c r="Z167" s="259"/>
      <c r="IE167" s="50"/>
      <c r="IF167" s="50"/>
      <c r="IG167" s="50"/>
      <c r="IH167" s="50"/>
      <c r="II167" s="50"/>
    </row>
    <row r="168" spans="1:243" ht="14.25" customHeight="1">
      <c r="A168" s="265"/>
      <c r="B168" s="40" t="s">
        <v>124</v>
      </c>
      <c r="C168" s="259"/>
      <c r="D168" s="259"/>
      <c r="E168" s="259"/>
      <c r="F168" s="259"/>
      <c r="G168" s="259"/>
      <c r="H168" s="259"/>
      <c r="I168" s="259"/>
      <c r="J168" s="259"/>
      <c r="K168" s="259"/>
      <c r="L168" s="259"/>
      <c r="P168" s="259"/>
      <c r="Q168" s="152"/>
      <c r="R168" s="259"/>
      <c r="S168" s="259"/>
      <c r="T168" s="259"/>
      <c r="U168" s="259"/>
      <c r="V168" s="259"/>
      <c r="W168" s="259"/>
      <c r="X168" s="259"/>
      <c r="Y168" s="259"/>
      <c r="Z168" s="259"/>
      <c r="IE168" s="49"/>
      <c r="IF168" s="49"/>
      <c r="IG168" s="49"/>
      <c r="IH168" s="49"/>
      <c r="II168" s="49"/>
    </row>
    <row r="169" spans="1:243" ht="14.25" customHeight="1">
      <c r="A169" s="265"/>
      <c r="B169" s="40" t="s">
        <v>123</v>
      </c>
      <c r="C169" s="259"/>
      <c r="D169" s="259"/>
      <c r="E169" s="259"/>
      <c r="F169" s="259"/>
      <c r="G169" s="259"/>
      <c r="H169" s="259"/>
      <c r="I169" s="259"/>
      <c r="J169" s="259"/>
      <c r="K169" s="259"/>
      <c r="L169" s="259"/>
      <c r="P169" s="259"/>
      <c r="Q169" s="152"/>
      <c r="R169" s="259"/>
      <c r="S169" s="259"/>
      <c r="T169" s="259"/>
      <c r="U169" s="259"/>
      <c r="V169" s="259"/>
      <c r="W169" s="259"/>
      <c r="X169" s="259"/>
      <c r="Y169" s="259"/>
      <c r="Z169" s="259"/>
      <c r="IE169" s="49"/>
      <c r="IF169" s="49"/>
      <c r="IG169" s="49"/>
      <c r="IH169" s="49"/>
      <c r="II169" s="49"/>
    </row>
    <row r="170" spans="1:243" ht="14.25" customHeight="1">
      <c r="A170" s="265"/>
      <c r="B170" s="40" t="s">
        <v>111</v>
      </c>
      <c r="C170" s="259"/>
      <c r="D170" s="259"/>
      <c r="E170" s="259"/>
      <c r="F170" s="259"/>
      <c r="G170" s="259"/>
      <c r="H170" s="259"/>
      <c r="I170" s="259"/>
      <c r="J170" s="259"/>
      <c r="K170" s="259"/>
      <c r="L170" s="259"/>
      <c r="P170" s="259"/>
      <c r="Q170" s="152"/>
      <c r="R170" s="259"/>
      <c r="S170" s="259"/>
      <c r="T170" s="259"/>
      <c r="U170" s="259"/>
      <c r="V170" s="259"/>
      <c r="W170" s="259"/>
      <c r="X170" s="259"/>
      <c r="Y170" s="259"/>
      <c r="Z170" s="259"/>
    </row>
    <row r="171" spans="1:243" ht="14.25" customHeight="1">
      <c r="A171" s="265"/>
      <c r="B171" s="40" t="s">
        <v>125</v>
      </c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P171" s="259"/>
      <c r="Q171" s="152"/>
      <c r="R171" s="259"/>
      <c r="S171" s="259"/>
      <c r="T171" s="259"/>
      <c r="U171" s="259"/>
      <c r="V171" s="259"/>
      <c r="W171" s="259"/>
      <c r="X171" s="259"/>
      <c r="Y171" s="259"/>
      <c r="Z171" s="259"/>
      <c r="IE171" s="11"/>
      <c r="IF171" s="11"/>
      <c r="IG171" s="11"/>
      <c r="IH171" s="11"/>
      <c r="II171" s="11"/>
    </row>
    <row r="172" spans="1:243" ht="14.25" customHeight="1">
      <c r="A172" s="265"/>
      <c r="B172" s="40" t="s">
        <v>112</v>
      </c>
      <c r="C172" s="259"/>
      <c r="D172" s="259"/>
      <c r="E172" s="259"/>
      <c r="F172" s="259"/>
      <c r="G172" s="259"/>
      <c r="H172" s="259"/>
      <c r="I172" s="259"/>
      <c r="J172" s="259"/>
      <c r="K172" s="259"/>
      <c r="L172" s="259"/>
      <c r="P172" s="259"/>
      <c r="Q172" s="152"/>
      <c r="R172" s="259"/>
      <c r="S172" s="259"/>
      <c r="T172" s="259"/>
      <c r="U172" s="259"/>
      <c r="V172" s="259"/>
      <c r="W172" s="259"/>
      <c r="X172" s="259"/>
      <c r="Y172" s="259"/>
      <c r="Z172" s="259"/>
      <c r="IE172" s="49"/>
      <c r="IF172" s="49"/>
      <c r="IG172" s="49"/>
      <c r="IH172" s="49"/>
      <c r="II172" s="49"/>
    </row>
    <row r="173" spans="1:243" ht="14.25" customHeight="1">
      <c r="A173" s="265"/>
      <c r="B173" s="40" t="s">
        <v>126</v>
      </c>
      <c r="C173" s="259"/>
      <c r="D173" s="259"/>
      <c r="E173" s="259"/>
      <c r="F173" s="259"/>
      <c r="G173" s="259"/>
      <c r="H173" s="259"/>
      <c r="I173" s="259"/>
      <c r="J173" s="259"/>
      <c r="K173" s="259"/>
      <c r="L173" s="259"/>
      <c r="P173" s="259"/>
      <c r="Q173" s="152"/>
      <c r="R173" s="259"/>
      <c r="S173" s="259"/>
      <c r="T173" s="259"/>
      <c r="U173" s="259"/>
      <c r="V173" s="259"/>
      <c r="W173" s="259"/>
      <c r="X173" s="259"/>
      <c r="Y173" s="259"/>
      <c r="Z173" s="259"/>
    </row>
    <row r="174" spans="1:243" ht="14.25" customHeight="1">
      <c r="A174" s="265"/>
      <c r="B174" s="41" t="s">
        <v>113</v>
      </c>
      <c r="C174" s="259"/>
      <c r="D174" s="259"/>
      <c r="E174" s="259"/>
      <c r="F174" s="259"/>
      <c r="G174" s="259"/>
      <c r="H174" s="259"/>
      <c r="I174" s="259"/>
      <c r="J174" s="259"/>
      <c r="K174" s="259"/>
      <c r="L174" s="259"/>
      <c r="P174" s="259"/>
      <c r="Q174" s="152"/>
      <c r="R174" s="259"/>
      <c r="S174" s="259"/>
      <c r="T174" s="259"/>
      <c r="U174" s="259"/>
      <c r="V174" s="259"/>
      <c r="W174" s="259"/>
      <c r="X174" s="259"/>
      <c r="Y174" s="259"/>
      <c r="Z174" s="259"/>
      <c r="IE174" s="49"/>
      <c r="IF174" s="49"/>
      <c r="IG174" s="49"/>
      <c r="IH174" s="49"/>
      <c r="II174" s="49"/>
    </row>
    <row r="175" spans="1:243" ht="14.25" customHeight="1">
      <c r="A175" s="265"/>
      <c r="B175" s="41" t="s">
        <v>17</v>
      </c>
      <c r="C175" s="259"/>
      <c r="D175" s="259"/>
      <c r="E175" s="259"/>
      <c r="F175" s="259"/>
      <c r="G175" s="259"/>
      <c r="H175" s="259"/>
      <c r="I175" s="259"/>
      <c r="J175" s="259"/>
      <c r="K175" s="259"/>
      <c r="L175" s="259"/>
      <c r="P175" s="259"/>
      <c r="Q175" s="152"/>
      <c r="R175" s="259"/>
      <c r="S175" s="259"/>
      <c r="T175" s="259"/>
      <c r="U175" s="259"/>
      <c r="V175" s="259"/>
      <c r="W175" s="259"/>
      <c r="X175" s="259"/>
      <c r="Y175" s="259"/>
      <c r="Z175" s="259"/>
      <c r="IG175" s="50"/>
    </row>
    <row r="176" spans="1:243" ht="14.25" customHeight="1">
      <c r="A176" s="265"/>
      <c r="B176" s="40" t="s">
        <v>36</v>
      </c>
      <c r="C176" s="48"/>
      <c r="D176" s="259"/>
      <c r="E176" s="259"/>
      <c r="F176" s="259"/>
      <c r="G176" s="259"/>
      <c r="H176" s="259"/>
      <c r="I176" s="259"/>
      <c r="J176" s="259"/>
      <c r="K176" s="259"/>
      <c r="L176" s="259"/>
      <c r="P176" s="259"/>
      <c r="Q176" s="152"/>
      <c r="R176" s="259"/>
      <c r="S176" s="259"/>
      <c r="T176" s="259"/>
      <c r="U176" s="259"/>
      <c r="V176" s="259"/>
      <c r="W176" s="259"/>
      <c r="X176" s="259"/>
      <c r="Y176" s="259"/>
      <c r="Z176" s="259"/>
    </row>
    <row r="177" spans="1:26" ht="14.25" customHeight="1">
      <c r="A177" s="265"/>
      <c r="B177" s="41" t="s">
        <v>37</v>
      </c>
      <c r="C177" s="48"/>
      <c r="D177" s="259"/>
      <c r="E177" s="259"/>
      <c r="F177" s="259"/>
      <c r="G177" s="259"/>
      <c r="H177" s="259"/>
      <c r="I177" s="259"/>
      <c r="J177" s="259"/>
      <c r="K177" s="259"/>
      <c r="L177" s="259"/>
      <c r="P177" s="117"/>
      <c r="Q177" s="239"/>
      <c r="R177" s="117"/>
      <c r="S177" s="259"/>
      <c r="T177" s="259"/>
      <c r="U177" s="259"/>
      <c r="V177" s="259"/>
      <c r="W177" s="259"/>
      <c r="X177" s="259"/>
      <c r="Y177" s="259"/>
      <c r="Z177" s="259"/>
    </row>
    <row r="178" spans="1:26" ht="14.25" customHeight="1">
      <c r="A178" s="265"/>
      <c r="B178" s="91" t="s">
        <v>38</v>
      </c>
      <c r="C178" s="48"/>
      <c r="D178" s="259"/>
      <c r="E178" s="259"/>
      <c r="F178" s="259"/>
      <c r="G178" s="259"/>
      <c r="H178" s="259"/>
      <c r="I178" s="259"/>
      <c r="J178" s="259"/>
      <c r="K178" s="259"/>
      <c r="L178" s="259"/>
      <c r="P178" s="116"/>
      <c r="Q178" s="240"/>
      <c r="R178" s="117"/>
      <c r="S178" s="259"/>
      <c r="T178" s="259"/>
      <c r="U178" s="259"/>
      <c r="V178" s="259"/>
      <c r="W178" s="259"/>
      <c r="X178" s="259"/>
      <c r="Y178" s="259"/>
      <c r="Z178" s="259"/>
    </row>
    <row r="179" spans="1:26" ht="20.25" customHeight="1">
      <c r="A179" s="265"/>
      <c r="B179" s="48" t="s">
        <v>39</v>
      </c>
      <c r="C179" s="259"/>
      <c r="D179" s="259"/>
      <c r="E179" s="259"/>
      <c r="F179" s="259"/>
      <c r="G179" s="259"/>
      <c r="H179" s="259"/>
      <c r="I179" s="259"/>
      <c r="J179" s="259"/>
      <c r="K179" s="259"/>
      <c r="L179" s="259"/>
      <c r="P179" s="290"/>
      <c r="Q179" s="276"/>
      <c r="R179" s="116"/>
      <c r="T179" s="259"/>
      <c r="U179" s="259"/>
      <c r="V179" s="259"/>
      <c r="W179" s="259"/>
      <c r="X179" s="259"/>
      <c r="Y179" s="259"/>
      <c r="Z179" s="259"/>
    </row>
    <row r="180" spans="1:26" ht="6" customHeight="1">
      <c r="A180" s="152"/>
      <c r="E180" s="259"/>
      <c r="F180" s="259"/>
      <c r="G180" s="259"/>
      <c r="H180" s="259"/>
      <c r="I180" s="259"/>
      <c r="L180" s="259"/>
      <c r="M180" s="259"/>
      <c r="N180" s="259"/>
      <c r="O180" s="259"/>
      <c r="P180" s="117"/>
      <c r="Q180" s="239"/>
      <c r="R180" s="116"/>
    </row>
    <row r="181" spans="1:26" s="50" customFormat="1" ht="15" customHeight="1">
      <c r="A181" s="227"/>
      <c r="B181" s="109" t="s">
        <v>16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0"/>
      <c r="Q181" s="276"/>
      <c r="T181" s="197"/>
      <c r="U181" s="197"/>
      <c r="V181" s="197"/>
    </row>
    <row r="182" spans="1:26" s="50" customFormat="1" ht="7.5" customHeight="1">
      <c r="A182" s="227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0"/>
      <c r="Q182" s="276"/>
      <c r="T182" s="197"/>
      <c r="U182" s="197"/>
      <c r="V182" s="197"/>
    </row>
    <row r="183" spans="1:26" s="290" customFormat="1" ht="21" customHeight="1">
      <c r="A183" s="242"/>
      <c r="B183" s="262" t="s">
        <v>71</v>
      </c>
      <c r="C183" s="65" t="s">
        <v>13</v>
      </c>
      <c r="D183" s="64" t="s">
        <v>14</v>
      </c>
      <c r="E183" s="66">
        <v>1</v>
      </c>
      <c r="F183" s="275"/>
      <c r="G183" s="262" t="s">
        <v>75</v>
      </c>
      <c r="H183" s="67" t="s">
        <v>15</v>
      </c>
      <c r="I183" s="64" t="s">
        <v>22</v>
      </c>
      <c r="J183" s="252">
        <v>1.24</v>
      </c>
      <c r="K183" s="275"/>
      <c r="L183" s="262" t="s">
        <v>72</v>
      </c>
      <c r="M183" s="67" t="s">
        <v>18</v>
      </c>
      <c r="N183" s="64" t="s">
        <v>14</v>
      </c>
      <c r="O183" s="252">
        <v>1.78</v>
      </c>
      <c r="Q183" s="276"/>
      <c r="R183" s="116"/>
      <c r="S183" s="116"/>
      <c r="T183" s="116"/>
      <c r="U183" s="116"/>
      <c r="V183" s="116"/>
    </row>
    <row r="184" spans="1:26" s="292" customFormat="1" ht="7.5" customHeight="1">
      <c r="A184" s="176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42"/>
      <c r="R184" s="11"/>
      <c r="S184" s="11"/>
      <c r="T184" s="11"/>
      <c r="U184" s="11"/>
      <c r="V184" s="11"/>
    </row>
    <row r="185" spans="1:26" ht="12.75" customHeight="1">
      <c r="B185" s="354" t="s">
        <v>1</v>
      </c>
      <c r="C185" s="354" t="s">
        <v>6</v>
      </c>
      <c r="D185" s="356" t="s">
        <v>7</v>
      </c>
      <c r="E185" s="400"/>
      <c r="F185" s="400"/>
      <c r="G185" s="400"/>
      <c r="H185" s="400"/>
      <c r="I185" s="400"/>
      <c r="J185" s="401"/>
      <c r="K185" s="392" t="s">
        <v>21</v>
      </c>
      <c r="L185" s="354" t="s">
        <v>3</v>
      </c>
      <c r="M185" s="350" t="s">
        <v>98</v>
      </c>
      <c r="N185" s="388"/>
      <c r="O185" s="387" t="s">
        <v>99</v>
      </c>
      <c r="P185" s="385" t="s">
        <v>2</v>
      </c>
      <c r="Q185" s="240"/>
    </row>
    <row r="186" spans="1:26" s="49" customFormat="1" ht="27.75" customHeight="1">
      <c r="A186" s="220"/>
      <c r="B186" s="391"/>
      <c r="C186" s="399"/>
      <c r="D186" s="402"/>
      <c r="E186" s="403"/>
      <c r="F186" s="403"/>
      <c r="G186" s="403"/>
      <c r="H186" s="403"/>
      <c r="I186" s="403"/>
      <c r="J186" s="404"/>
      <c r="K186" s="393"/>
      <c r="L186" s="391"/>
      <c r="M186" s="389"/>
      <c r="N186" s="390"/>
      <c r="O186" s="387"/>
      <c r="P186" s="386"/>
      <c r="Q186" s="229"/>
      <c r="S186" s="279" t="str">
        <f>C13</f>
        <v>USD</v>
      </c>
      <c r="T186" s="280" t="str">
        <f>IF(S186&lt;&gt;0,S186,"")</f>
        <v>USD</v>
      </c>
      <c r="U186" s="281">
        <f>$E$13</f>
        <v>1</v>
      </c>
    </row>
    <row r="187" spans="1:26" ht="17.25" customHeight="1">
      <c r="A187" s="111"/>
      <c r="B187" s="174">
        <v>1</v>
      </c>
      <c r="C187" s="112">
        <v>1</v>
      </c>
      <c r="D187" s="415" t="s">
        <v>40</v>
      </c>
      <c r="E187" s="416"/>
      <c r="F187" s="416"/>
      <c r="G187" s="416"/>
      <c r="H187" s="416"/>
      <c r="I187" s="416"/>
      <c r="J187" s="417"/>
      <c r="K187" s="258" t="s">
        <v>13</v>
      </c>
      <c r="L187" s="172">
        <v>1200</v>
      </c>
      <c r="M187" s="413">
        <f>C187*L187</f>
        <v>1200</v>
      </c>
      <c r="N187" s="414"/>
      <c r="O187" s="264">
        <f>IF(M187&lt;&gt;0,INDEX($U$186:$U$189,MATCH(K187,$T$186:$T$189,0))*M187,"")</f>
        <v>1200</v>
      </c>
      <c r="P187" s="159"/>
      <c r="Q187" s="214"/>
      <c r="S187" s="279">
        <f>H13</f>
        <v>0</v>
      </c>
      <c r="T187" s="280" t="str">
        <f>IF(S187&lt;&gt;0,S187,"")</f>
        <v/>
      </c>
      <c r="U187" s="281">
        <f>$J$13</f>
        <v>0</v>
      </c>
    </row>
    <row r="188" spans="1:26" ht="17.25" customHeight="1">
      <c r="A188" s="111"/>
      <c r="B188" s="174" t="s">
        <v>10</v>
      </c>
      <c r="C188" s="112">
        <v>1</v>
      </c>
      <c r="D188" s="415" t="s">
        <v>19</v>
      </c>
      <c r="E188" s="416"/>
      <c r="F188" s="416"/>
      <c r="G188" s="416"/>
      <c r="H188" s="416"/>
      <c r="I188" s="416"/>
      <c r="J188" s="417"/>
      <c r="K188" s="258" t="s">
        <v>15</v>
      </c>
      <c r="L188" s="172">
        <v>240</v>
      </c>
      <c r="M188" s="413">
        <f>C188*L188</f>
        <v>240</v>
      </c>
      <c r="N188" s="414"/>
      <c r="O188" s="264">
        <f>M188*J183</f>
        <v>297.60000000000002</v>
      </c>
      <c r="P188" s="159"/>
      <c r="Q188" s="215"/>
      <c r="S188" s="282" t="s">
        <v>18</v>
      </c>
      <c r="T188" s="280" t="str">
        <f>IF(S188&lt;&gt;0,S188,"")</f>
        <v>GBP</v>
      </c>
      <c r="U188" s="281">
        <f>$O$13</f>
        <v>0</v>
      </c>
    </row>
    <row r="189" spans="1:26" ht="17.25" customHeight="1">
      <c r="A189" s="111"/>
      <c r="B189" s="174">
        <v>2</v>
      </c>
      <c r="C189" s="112">
        <v>1</v>
      </c>
      <c r="D189" s="415" t="s">
        <v>41</v>
      </c>
      <c r="E189" s="416"/>
      <c r="F189" s="416"/>
      <c r="G189" s="416"/>
      <c r="H189" s="416"/>
      <c r="I189" s="416"/>
      <c r="J189" s="417"/>
      <c r="K189" s="258" t="s">
        <v>18</v>
      </c>
      <c r="L189" s="172">
        <v>456</v>
      </c>
      <c r="M189" s="413">
        <f>C189*L189</f>
        <v>456</v>
      </c>
      <c r="N189" s="414"/>
      <c r="O189" s="264">
        <f>IF(M189&lt;&gt;0,INDEX($U$186:$U$189,MATCH(K189,$T$186:$T$189,0))*M189,"")</f>
        <v>0</v>
      </c>
      <c r="P189" s="159"/>
      <c r="Q189" s="215"/>
      <c r="S189" s="282"/>
      <c r="T189" s="280"/>
      <c r="U189" s="281"/>
    </row>
    <row r="190" spans="1:26" ht="17.25" customHeight="1">
      <c r="A190" s="111"/>
      <c r="B190" s="174" t="s">
        <v>20</v>
      </c>
      <c r="C190" s="112">
        <v>1</v>
      </c>
      <c r="D190" s="415" t="s">
        <v>19</v>
      </c>
      <c r="E190" s="416"/>
      <c r="F190" s="416"/>
      <c r="G190" s="416"/>
      <c r="H190" s="416"/>
      <c r="I190" s="416"/>
      <c r="J190" s="417"/>
      <c r="K190" s="258" t="s">
        <v>18</v>
      </c>
      <c r="L190" s="172">
        <v>45</v>
      </c>
      <c r="M190" s="413">
        <f>C190*L190</f>
        <v>45</v>
      </c>
      <c r="N190" s="414"/>
      <c r="O190" s="264">
        <f>IF(M190&lt;&gt;0,INDEX($U$186:$U$189,MATCH(K190,$T$186:$T$189,0))*M190,"")</f>
        <v>0</v>
      </c>
      <c r="P190" s="159"/>
      <c r="Q190" s="215"/>
      <c r="S190" s="282"/>
      <c r="T190" s="280"/>
      <c r="U190" s="281"/>
    </row>
    <row r="191" spans="1:26" ht="18.75" customHeight="1">
      <c r="B191" s="166"/>
      <c r="C191" s="175"/>
      <c r="D191" s="269"/>
      <c r="E191" s="113"/>
      <c r="F191" s="113"/>
      <c r="G191" s="113"/>
      <c r="H191" s="113"/>
      <c r="I191" s="418"/>
      <c r="J191" s="418"/>
      <c r="K191" s="418"/>
      <c r="L191" s="418"/>
      <c r="M191" s="411" t="s">
        <v>5</v>
      </c>
      <c r="N191" s="412"/>
      <c r="O191" s="205">
        <f>SUM(O187:O190)</f>
        <v>1497.6</v>
      </c>
      <c r="P191" s="159"/>
      <c r="Q191" s="215"/>
      <c r="S191" s="280"/>
      <c r="T191" s="280"/>
      <c r="U191" s="281"/>
    </row>
    <row r="192" spans="1:26" s="17" customFormat="1" ht="5.25" customHeight="1">
      <c r="A192" s="216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3"/>
      <c r="R192" s="293"/>
    </row>
    <row r="193" spans="1:19" s="49" customFormat="1" ht="23.25" customHeight="1">
      <c r="A193" s="220"/>
      <c r="B193" s="408" t="s">
        <v>32</v>
      </c>
      <c r="C193" s="409"/>
      <c r="D193" s="409"/>
      <c r="E193" s="409"/>
      <c r="F193" s="409"/>
      <c r="G193" s="409"/>
      <c r="H193" s="409"/>
      <c r="I193" s="409"/>
      <c r="J193" s="409"/>
      <c r="K193" s="409"/>
      <c r="L193" s="409"/>
      <c r="M193" s="409"/>
      <c r="N193" s="409"/>
      <c r="O193" s="409"/>
      <c r="P193" s="410"/>
      <c r="Q193" s="285"/>
      <c r="R193" s="197"/>
      <c r="S193" s="197"/>
    </row>
    <row r="194" spans="1:19" ht="12.75" customHeight="1">
      <c r="B194" s="271" t="str">
        <f>B112</f>
        <v>FAPESP, MARÇO DE 2017</v>
      </c>
      <c r="C194" s="173"/>
      <c r="D194" s="173"/>
      <c r="P194" s="198"/>
      <c r="Q194" s="156"/>
    </row>
    <row r="195" spans="1:19" ht="11.25" hidden="1" customHeight="1">
      <c r="A195" s="152"/>
      <c r="E195" s="259"/>
      <c r="F195" s="259"/>
      <c r="G195" s="259"/>
      <c r="H195" s="259"/>
      <c r="I195" s="259"/>
      <c r="L195" s="259"/>
      <c r="M195" s="259"/>
      <c r="N195" s="259"/>
      <c r="O195" s="259"/>
      <c r="P195" s="259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ZoNSQ7X1FLzhBg9EbUaEEYKNNgLLdekCzUYyFTaerYg23F1NrHFgSTPPzSqt1HK6eQsyoTQob1PT4RGpCbKJdw==" saltValue="bHdo+7dP0cCWA6dCJbr7Uw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conditionalFormatting sqref="L187:M190 L65:L109 L22:L58">
    <cfRule type="cellIs" dxfId="29" priority="57" stopIfTrue="1" operator="equal">
      <formula>0</formula>
    </cfRule>
  </conditionalFormatting>
  <conditionalFormatting sqref="D187:H190">
    <cfRule type="cellIs" dxfId="28" priority="56" stopIfTrue="1" operator="equal">
      <formula>0</formula>
    </cfRule>
  </conditionalFormatting>
  <conditionalFormatting sqref="O191">
    <cfRule type="cellIs" dxfId="27" priority="54" stopIfTrue="1" operator="equal">
      <formula>0</formula>
    </cfRule>
  </conditionalFormatting>
  <conditionalFormatting sqref="C183 J183 H183 M183 E183 O183 M15 J13 H13 O13 M13 C13 E13 C15 E15 J15 H15 O15">
    <cfRule type="cellIs" dxfId="26" priority="53" stopIfTrue="1" operator="equal">
      <formula>0</formula>
    </cfRule>
  </conditionalFormatting>
  <conditionalFormatting sqref="B187:C190 K187:K190 C22:H55 C65:H109 K65:K110 C56:D58 K22:K58">
    <cfRule type="cellIs" dxfId="25" priority="52" stopIfTrue="1" operator="equal">
      <formula>""</formula>
    </cfRule>
  </conditionalFormatting>
  <conditionalFormatting sqref="O65:O109 O22:O58">
    <cfRule type="cellIs" dxfId="24" priority="48" stopIfTrue="1" operator="equal">
      <formula>""</formula>
    </cfRule>
  </conditionalFormatting>
  <conditionalFormatting sqref="D17 M22:N58 M65:N109">
    <cfRule type="cellIs" dxfId="23" priority="43" stopIfTrue="1" operator="equal">
      <formula>""</formula>
    </cfRule>
  </conditionalFormatting>
  <conditionalFormatting sqref="F8:L8">
    <cfRule type="cellIs" dxfId="22" priority="28" stopIfTrue="1" operator="equal">
      <formula>""</formula>
    </cfRule>
  </conditionalFormatting>
  <conditionalFormatting sqref="M22:N58 M65:N109">
    <cfRule type="cellIs" dxfId="21" priority="15" operator="equal">
      <formula>0</formula>
    </cfRule>
  </conditionalFormatting>
  <conditionalFormatting sqref="D10:F10">
    <cfRule type="cellIs" dxfId="20" priority="13" stopIfTrue="1" operator="equal">
      <formula>""</formula>
    </cfRule>
  </conditionalFormatting>
  <conditionalFormatting sqref="D10 F8:P8 R8">
    <cfRule type="cellIs" dxfId="19" priority="7" stopIfTrue="1" operator="equal">
      <formula>""</formula>
    </cfRule>
  </conditionalFormatting>
  <conditionalFormatting sqref="B65:B109">
    <cfRule type="cellIs" dxfId="18" priority="2" operator="equal">
      <formula>""</formula>
    </cfRule>
  </conditionalFormatting>
  <conditionalFormatting sqref="B22:B58">
    <cfRule type="cellIs" dxfId="17" priority="1" operator="equal">
      <formula>""</formula>
    </cfRule>
  </conditionalFormatting>
  <dataValidations xWindow="840" yWindow="462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4" customWidth="1"/>
    <col min="2" max="2" width="5.85546875" style="34" customWidth="1"/>
    <col min="3" max="3" width="5.140625" style="95" customWidth="1"/>
    <col min="4" max="4" width="9.28515625" style="95" customWidth="1"/>
    <col min="5" max="5" width="10.5703125" style="95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5" customWidth="1"/>
    <col min="14" max="14" width="5.28515625" style="95" customWidth="1"/>
    <col min="15" max="15" width="15.5703125" style="95" customWidth="1"/>
    <col min="16" max="16" width="16.5703125" style="36" customWidth="1"/>
    <col min="17" max="17" width="14.140625" style="19" customWidth="1"/>
    <col min="18" max="18" width="2.28515625" style="212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3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8"/>
    </row>
    <row r="2" spans="1:243" s="4" customFormat="1" ht="12.75" customHeight="1">
      <c r="A2" s="218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8"/>
    </row>
    <row r="3" spans="1:243" s="4" customFormat="1" ht="12.75" customHeight="1">
      <c r="A3" s="218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8"/>
    </row>
    <row r="4" spans="1:243" s="4" customFormat="1" ht="12.75" customHeight="1">
      <c r="A4" s="218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8"/>
    </row>
    <row r="5" spans="1:243" s="4" customFormat="1" ht="12.75" customHeight="1">
      <c r="A5" s="218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19"/>
      <c r="B6" s="193" t="s">
        <v>129</v>
      </c>
      <c r="C6" s="151"/>
      <c r="D6" s="151"/>
      <c r="E6" s="151"/>
      <c r="F6" s="151"/>
      <c r="G6" s="151"/>
      <c r="H6" s="151"/>
      <c r="I6" s="151"/>
      <c r="J6" s="151"/>
      <c r="Q6" s="44"/>
      <c r="R6" s="230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19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0"/>
      <c r="S7" s="180"/>
      <c r="T7" s="180"/>
      <c r="U7" s="180"/>
      <c r="V7" s="180"/>
      <c r="W7" s="180"/>
      <c r="X7" s="180"/>
      <c r="Y7" s="44"/>
    </row>
    <row r="8" spans="1:243" s="4" customFormat="1" ht="19.5" customHeight="1">
      <c r="A8" s="219"/>
      <c r="B8" s="5" t="s">
        <v>84</v>
      </c>
      <c r="C8" s="27"/>
      <c r="D8" s="7"/>
      <c r="E8" s="7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208"/>
      <c r="S8" s="254"/>
      <c r="T8" s="180"/>
      <c r="U8" s="180"/>
      <c r="V8" s="180"/>
      <c r="W8" s="180"/>
      <c r="X8" s="180"/>
      <c r="Y8" s="44"/>
    </row>
    <row r="9" spans="1:243" s="4" customFormat="1" ht="6.75" customHeight="1">
      <c r="A9" s="219"/>
      <c r="B9" s="182"/>
      <c r="C9" s="27"/>
      <c r="D9" s="7"/>
      <c r="E9" s="7"/>
      <c r="F9" s="184"/>
      <c r="G9" s="184"/>
      <c r="H9" s="184"/>
      <c r="I9" s="184"/>
      <c r="J9" s="184"/>
      <c r="K9" s="184"/>
      <c r="L9" s="184"/>
      <c r="M9" s="184"/>
      <c r="N9" s="184"/>
      <c r="O9" s="184"/>
      <c r="Q9" s="44"/>
      <c r="R9" s="230"/>
      <c r="S9" s="180"/>
      <c r="T9" s="180"/>
      <c r="U9" s="180"/>
      <c r="V9" s="180"/>
      <c r="W9" s="180"/>
      <c r="X9" s="180"/>
      <c r="Y9" s="44"/>
    </row>
    <row r="10" spans="1:243" s="4" customFormat="1" ht="19.5" customHeight="1">
      <c r="A10" s="219"/>
      <c r="B10" s="182" t="s">
        <v>0</v>
      </c>
      <c r="C10" s="151"/>
      <c r="D10" s="151"/>
      <c r="E10" s="378"/>
      <c r="F10" s="378"/>
      <c r="G10" s="378"/>
      <c r="H10" s="151"/>
      <c r="I10" s="151"/>
      <c r="J10" s="151"/>
      <c r="R10" s="208"/>
    </row>
    <row r="11" spans="1:243" s="28" customFormat="1" ht="6.75" customHeight="1">
      <c r="A11" s="218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8"/>
    </row>
    <row r="12" spans="1:243" s="2" customFormat="1" ht="5.25" customHeight="1">
      <c r="A12" s="155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8"/>
    </row>
    <row r="13" spans="1:243" s="4" customFormat="1" ht="19.5" customHeight="1">
      <c r="A13" s="218"/>
      <c r="B13" s="431" t="s">
        <v>78</v>
      </c>
      <c r="C13" s="432"/>
      <c r="D13" s="349" t="str">
        <f>IF(SUM(P16:P58:P65:P108)=0,"",SUM(P16:P58:P65:P108))</f>
        <v/>
      </c>
      <c r="E13" s="349"/>
      <c r="F13" s="349"/>
      <c r="G13" s="349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8"/>
    </row>
    <row r="14" spans="1:243" s="71" customFormat="1" ht="6.75" customHeight="1">
      <c r="A14" s="229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1"/>
      <c r="S14" s="84"/>
      <c r="T14" s="84"/>
      <c r="U14" s="84"/>
      <c r="V14" s="84"/>
      <c r="W14" s="84"/>
      <c r="X14" s="84"/>
    </row>
    <row r="15" spans="1:243" s="72" customFormat="1" ht="30.75" customHeight="1">
      <c r="A15" s="220"/>
      <c r="B15" s="421" t="s">
        <v>1</v>
      </c>
      <c r="C15" s="421"/>
      <c r="D15" s="177" t="s">
        <v>6</v>
      </c>
      <c r="E15" s="425" t="s">
        <v>7</v>
      </c>
      <c r="F15" s="426"/>
      <c r="G15" s="426"/>
      <c r="H15" s="426"/>
      <c r="I15" s="426"/>
      <c r="J15" s="426"/>
      <c r="K15" s="426"/>
      <c r="L15" s="426"/>
      <c r="M15" s="426"/>
      <c r="N15" s="427"/>
      <c r="O15" s="178" t="s">
        <v>3</v>
      </c>
      <c r="P15" s="253" t="s">
        <v>4</v>
      </c>
      <c r="Q15" s="177" t="s">
        <v>2</v>
      </c>
      <c r="R15" s="232"/>
      <c r="S15" s="78"/>
      <c r="T15" s="78"/>
      <c r="U15" s="78"/>
      <c r="V15" s="78"/>
      <c r="W15" s="78"/>
      <c r="X15" s="78"/>
    </row>
    <row r="16" spans="1:243" customFormat="1" ht="23.85" customHeight="1">
      <c r="A16" s="157"/>
      <c r="B16" s="419"/>
      <c r="C16" s="419"/>
      <c r="D16" s="125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185"/>
      <c r="P16" s="186" t="str">
        <f t="shared" ref="P16:P28" si="0">IF(O16*D16=0,"",O16*D16)</f>
        <v/>
      </c>
      <c r="Q16" s="42"/>
      <c r="R16" s="222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7"/>
      <c r="B17" s="419"/>
      <c r="C17" s="419"/>
      <c r="D17" s="125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185"/>
      <c r="P17" s="186" t="str">
        <f t="shared" si="0"/>
        <v/>
      </c>
      <c r="Q17" s="42"/>
      <c r="R17" s="222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7"/>
      <c r="B18" s="419"/>
      <c r="C18" s="419"/>
      <c r="D18" s="125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185"/>
      <c r="P18" s="186" t="str">
        <f t="shared" si="0"/>
        <v/>
      </c>
      <c r="Q18" s="42"/>
      <c r="R18" s="222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7"/>
      <c r="B19" s="419"/>
      <c r="C19" s="419"/>
      <c r="D19" s="125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185"/>
      <c r="P19" s="186" t="str">
        <f t="shared" si="0"/>
        <v/>
      </c>
      <c r="Q19" s="42"/>
      <c r="R19" s="222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7"/>
      <c r="B20" s="419"/>
      <c r="C20" s="419"/>
      <c r="D20" s="125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185"/>
      <c r="P20" s="186" t="str">
        <f t="shared" si="0"/>
        <v/>
      </c>
      <c r="Q20" s="42"/>
      <c r="R20" s="222"/>
      <c r="S20" s="4"/>
      <c r="T20" s="4"/>
      <c r="U20" s="4"/>
      <c r="V20" s="4"/>
      <c r="W20" s="4"/>
      <c r="X20" s="4"/>
    </row>
    <row r="21" spans="1:243" customFormat="1" ht="23.85" customHeight="1">
      <c r="A21" s="157"/>
      <c r="B21" s="419"/>
      <c r="C21" s="419"/>
      <c r="D21" s="125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185"/>
      <c r="P21" s="186" t="str">
        <f t="shared" si="0"/>
        <v/>
      </c>
      <c r="Q21" s="42"/>
      <c r="R21" s="222"/>
      <c r="S21" s="4"/>
      <c r="T21" s="4"/>
      <c r="U21" s="4"/>
      <c r="V21" s="4"/>
      <c r="W21" s="4"/>
      <c r="X21" s="4"/>
    </row>
    <row r="22" spans="1:243" customFormat="1" ht="23.85" customHeight="1">
      <c r="A22" s="157"/>
      <c r="B22" s="419"/>
      <c r="C22" s="419"/>
      <c r="D22" s="125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185"/>
      <c r="P22" s="186" t="str">
        <f t="shared" si="0"/>
        <v/>
      </c>
      <c r="Q22" s="42"/>
      <c r="R22" s="222"/>
      <c r="S22" s="4"/>
      <c r="T22" s="4"/>
      <c r="U22" s="4"/>
      <c r="V22" s="4"/>
      <c r="W22" s="4"/>
      <c r="X22" s="4"/>
    </row>
    <row r="23" spans="1:243" customFormat="1" ht="23.85" customHeight="1">
      <c r="A23" s="157"/>
      <c r="B23" s="419"/>
      <c r="C23" s="419"/>
      <c r="D23" s="125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185"/>
      <c r="P23" s="186" t="str">
        <f t="shared" si="0"/>
        <v/>
      </c>
      <c r="Q23" s="42"/>
      <c r="R23" s="222"/>
      <c r="S23" s="4"/>
      <c r="T23" s="4"/>
      <c r="U23" s="4"/>
      <c r="V23" s="4"/>
      <c r="W23" s="4"/>
      <c r="X23" s="4"/>
    </row>
    <row r="24" spans="1:243" customFormat="1" ht="23.85" customHeight="1">
      <c r="A24" s="157"/>
      <c r="B24" s="419"/>
      <c r="C24" s="419"/>
      <c r="D24" s="125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185"/>
      <c r="P24" s="186" t="str">
        <f t="shared" si="0"/>
        <v/>
      </c>
      <c r="Q24" s="42"/>
      <c r="R24" s="222"/>
      <c r="S24" s="4"/>
      <c r="T24" s="4"/>
      <c r="U24" s="4"/>
      <c r="V24" s="4"/>
      <c r="W24" s="4"/>
      <c r="X24" s="4"/>
    </row>
    <row r="25" spans="1:243" customFormat="1" ht="23.85" customHeight="1">
      <c r="A25" s="157"/>
      <c r="B25" s="419"/>
      <c r="C25" s="419"/>
      <c r="D25" s="125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185"/>
      <c r="P25" s="186" t="str">
        <f t="shared" si="0"/>
        <v/>
      </c>
      <c r="Q25" s="42"/>
      <c r="R25" s="222"/>
      <c r="S25" s="4"/>
      <c r="T25" s="4"/>
      <c r="U25" s="4"/>
      <c r="V25" s="4"/>
      <c r="W25" s="4"/>
      <c r="X25" s="4"/>
    </row>
    <row r="26" spans="1:243" customFormat="1" ht="23.85" customHeight="1">
      <c r="A26" s="157"/>
      <c r="B26" s="419"/>
      <c r="C26" s="419"/>
      <c r="D26" s="125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185"/>
      <c r="P26" s="186" t="str">
        <f t="shared" si="0"/>
        <v/>
      </c>
      <c r="Q26" s="42"/>
      <c r="R26" s="222"/>
      <c r="S26" s="4"/>
      <c r="T26" s="4"/>
      <c r="U26" s="4"/>
      <c r="V26" s="4"/>
      <c r="W26" s="4"/>
      <c r="X26" s="4"/>
    </row>
    <row r="27" spans="1:243" customFormat="1" ht="23.85" customHeight="1">
      <c r="A27" s="157"/>
      <c r="B27" s="419"/>
      <c r="C27" s="419"/>
      <c r="D27" s="125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185"/>
      <c r="P27" s="186" t="str">
        <f t="shared" si="0"/>
        <v/>
      </c>
      <c r="Q27" s="42"/>
      <c r="R27" s="222"/>
      <c r="S27" s="4"/>
      <c r="T27" s="4"/>
      <c r="U27" s="4"/>
      <c r="V27" s="4"/>
      <c r="W27" s="4"/>
      <c r="X27" s="4"/>
    </row>
    <row r="28" spans="1:243" s="171" customFormat="1" ht="23.85" customHeight="1">
      <c r="A28" s="157"/>
      <c r="B28" s="419"/>
      <c r="C28" s="419"/>
      <c r="D28" s="125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185"/>
      <c r="P28" s="186" t="str">
        <f t="shared" si="0"/>
        <v/>
      </c>
      <c r="Q28" s="42"/>
      <c r="R28" s="222"/>
      <c r="S28" s="4"/>
      <c r="T28" s="4"/>
      <c r="U28" s="4"/>
      <c r="V28" s="4"/>
      <c r="W28" s="4"/>
      <c r="X28" s="4"/>
      <c r="IH28" s="63"/>
      <c r="II28" s="16"/>
    </row>
    <row r="29" spans="1:243" s="171" customFormat="1" ht="23.85" customHeight="1">
      <c r="A29" s="157"/>
      <c r="B29" s="419"/>
      <c r="C29" s="419"/>
      <c r="D29" s="125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185"/>
      <c r="P29" s="186" t="str">
        <f t="shared" ref="P29:P39" si="1">IF(O29*D29=0,"",O29*D29)</f>
        <v/>
      </c>
      <c r="Q29" s="42"/>
      <c r="R29" s="222"/>
      <c r="S29" s="4"/>
      <c r="T29" s="4"/>
      <c r="U29" s="4"/>
      <c r="V29" s="4"/>
      <c r="W29" s="4"/>
      <c r="X29" s="4"/>
      <c r="IH29" s="63"/>
      <c r="II29" s="16"/>
    </row>
    <row r="30" spans="1:243" s="171" customFormat="1" ht="23.85" customHeight="1">
      <c r="A30" s="157"/>
      <c r="B30" s="419"/>
      <c r="C30" s="419"/>
      <c r="D30" s="125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185"/>
      <c r="P30" s="186" t="str">
        <f t="shared" si="1"/>
        <v/>
      </c>
      <c r="Q30" s="42"/>
      <c r="R30" s="222"/>
      <c r="S30" s="4"/>
      <c r="T30" s="4"/>
      <c r="U30" s="4"/>
      <c r="V30" s="4"/>
      <c r="W30" s="4"/>
      <c r="X30" s="4"/>
      <c r="IH30" s="16"/>
      <c r="II30" s="16"/>
    </row>
    <row r="31" spans="1:243" s="171" customFormat="1" ht="23.85" customHeight="1">
      <c r="A31" s="157"/>
      <c r="B31" s="419"/>
      <c r="C31" s="419"/>
      <c r="D31" s="125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185"/>
      <c r="P31" s="186" t="str">
        <f t="shared" si="1"/>
        <v/>
      </c>
      <c r="Q31" s="42"/>
      <c r="R31" s="222"/>
      <c r="S31" s="4"/>
      <c r="T31" s="4"/>
      <c r="U31" s="4"/>
      <c r="V31" s="4"/>
      <c r="W31" s="4"/>
      <c r="X31" s="4"/>
      <c r="IH31" s="16"/>
      <c r="II31" s="16"/>
    </row>
    <row r="32" spans="1:243" s="171" customFormat="1" ht="23.85" customHeight="1">
      <c r="A32" s="157"/>
      <c r="B32" s="419"/>
      <c r="C32" s="419"/>
      <c r="D32" s="125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185"/>
      <c r="P32" s="186" t="str">
        <f t="shared" si="1"/>
        <v/>
      </c>
      <c r="Q32" s="42"/>
      <c r="R32" s="222"/>
      <c r="S32" s="4"/>
      <c r="T32" s="4"/>
      <c r="U32" s="4"/>
      <c r="V32" s="4"/>
      <c r="W32" s="4"/>
      <c r="X32" s="4"/>
    </row>
    <row r="33" spans="1:243" s="171" customFormat="1" ht="23.85" customHeight="1">
      <c r="A33" s="157"/>
      <c r="B33" s="419"/>
      <c r="C33" s="419"/>
      <c r="D33" s="125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185"/>
      <c r="P33" s="186" t="str">
        <f t="shared" si="1"/>
        <v/>
      </c>
      <c r="Q33" s="42"/>
      <c r="R33" s="222"/>
      <c r="S33" s="4"/>
      <c r="T33" s="4"/>
      <c r="U33" s="4"/>
      <c r="V33" s="4"/>
      <c r="W33" s="4"/>
      <c r="X33" s="4"/>
    </row>
    <row r="34" spans="1:243" s="171" customFormat="1" ht="23.85" customHeight="1">
      <c r="A34" s="157"/>
      <c r="B34" s="419"/>
      <c r="C34" s="419"/>
      <c r="D34" s="125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185"/>
      <c r="P34" s="186" t="str">
        <f t="shared" si="1"/>
        <v/>
      </c>
      <c r="Q34" s="42"/>
      <c r="R34" s="222"/>
      <c r="S34" s="4"/>
      <c r="T34" s="4"/>
      <c r="U34" s="4"/>
      <c r="V34" s="4"/>
      <c r="W34" s="4"/>
      <c r="X34" s="4"/>
    </row>
    <row r="35" spans="1:243" s="171" customFormat="1" ht="23.85" customHeight="1">
      <c r="A35" s="157"/>
      <c r="B35" s="419"/>
      <c r="C35" s="419"/>
      <c r="D35" s="125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185"/>
      <c r="P35" s="186" t="str">
        <f t="shared" si="1"/>
        <v/>
      </c>
      <c r="Q35" s="42"/>
      <c r="R35" s="222"/>
      <c r="S35" s="4"/>
      <c r="T35" s="4"/>
      <c r="U35" s="4"/>
      <c r="V35" s="4"/>
      <c r="W35" s="4"/>
      <c r="X35" s="4"/>
    </row>
    <row r="36" spans="1:243" s="171" customFormat="1" ht="23.85" customHeight="1">
      <c r="A36" s="157"/>
      <c r="B36" s="419"/>
      <c r="C36" s="419"/>
      <c r="D36" s="125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185"/>
      <c r="P36" s="186" t="str">
        <f t="shared" si="1"/>
        <v/>
      </c>
      <c r="Q36" s="42"/>
      <c r="R36" s="222"/>
      <c r="S36" s="4"/>
      <c r="T36" s="4"/>
      <c r="U36" s="4"/>
      <c r="V36" s="4"/>
      <c r="W36" s="4"/>
      <c r="X36" s="4"/>
    </row>
    <row r="37" spans="1:243" s="171" customFormat="1" ht="23.85" customHeight="1">
      <c r="A37" s="157"/>
      <c r="B37" s="419"/>
      <c r="C37" s="419"/>
      <c r="D37" s="125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185"/>
      <c r="P37" s="186" t="str">
        <f t="shared" si="1"/>
        <v/>
      </c>
      <c r="Q37" s="42"/>
      <c r="R37" s="222"/>
      <c r="S37" s="4"/>
      <c r="T37" s="4"/>
      <c r="U37" s="4"/>
      <c r="V37" s="4"/>
      <c r="W37" s="4"/>
      <c r="X37" s="4"/>
    </row>
    <row r="38" spans="1:243" s="171" customFormat="1" ht="23.85" customHeight="1">
      <c r="A38" s="157"/>
      <c r="B38" s="419"/>
      <c r="C38" s="419"/>
      <c r="D38" s="125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185"/>
      <c r="P38" s="186" t="str">
        <f t="shared" si="1"/>
        <v/>
      </c>
      <c r="Q38" s="42"/>
      <c r="R38" s="222"/>
      <c r="S38" s="4"/>
      <c r="T38" s="4"/>
      <c r="U38" s="4"/>
      <c r="V38" s="4"/>
      <c r="W38" s="4"/>
      <c r="X38" s="4"/>
    </row>
    <row r="39" spans="1:243" s="171" customFormat="1" ht="23.85" customHeight="1">
      <c r="A39" s="157"/>
      <c r="B39" s="419"/>
      <c r="C39" s="419"/>
      <c r="D39" s="125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185"/>
      <c r="P39" s="186" t="str">
        <f t="shared" si="1"/>
        <v/>
      </c>
      <c r="Q39" s="42"/>
      <c r="R39" s="222"/>
      <c r="S39" s="4"/>
      <c r="T39" s="4"/>
      <c r="U39" s="4"/>
      <c r="V39" s="4"/>
      <c r="W39" s="4"/>
      <c r="X39" s="4"/>
    </row>
    <row r="40" spans="1:243" s="171" customFormat="1" ht="23.85" customHeight="1">
      <c r="A40" s="157"/>
      <c r="B40" s="419"/>
      <c r="C40" s="419"/>
      <c r="D40" s="125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185"/>
      <c r="P40" s="186" t="str">
        <f>IF(O40*D40=0,"",O40*D40)</f>
        <v/>
      </c>
      <c r="Q40" s="42"/>
      <c r="R40" s="222"/>
      <c r="S40" s="4"/>
      <c r="T40" s="4"/>
      <c r="U40" s="4"/>
      <c r="V40" s="4"/>
      <c r="W40" s="4"/>
      <c r="X40" s="4"/>
      <c r="IH40" s="63"/>
      <c r="II40" s="16"/>
    </row>
    <row r="41" spans="1:243" s="171" customFormat="1" ht="23.85" customHeight="1">
      <c r="A41" s="157"/>
      <c r="B41" s="419"/>
      <c r="C41" s="419"/>
      <c r="D41" s="125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185"/>
      <c r="P41" s="186" t="str">
        <f t="shared" ref="P41:P51" si="2">IF(O41*D41=0,"",O41*D41)</f>
        <v/>
      </c>
      <c r="Q41" s="42"/>
      <c r="R41" s="222"/>
      <c r="S41" s="4"/>
      <c r="T41" s="4"/>
      <c r="U41" s="4"/>
      <c r="V41" s="4"/>
      <c r="W41" s="4"/>
      <c r="X41" s="4"/>
      <c r="IH41" s="63"/>
      <c r="II41" s="16"/>
    </row>
    <row r="42" spans="1:243" s="171" customFormat="1" ht="23.85" customHeight="1">
      <c r="A42" s="157"/>
      <c r="B42" s="419"/>
      <c r="C42" s="419"/>
      <c r="D42" s="125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185"/>
      <c r="P42" s="186" t="str">
        <f t="shared" si="2"/>
        <v/>
      </c>
      <c r="Q42" s="42"/>
      <c r="R42" s="222"/>
      <c r="S42" s="4"/>
      <c r="T42" s="4"/>
      <c r="U42" s="4"/>
      <c r="V42" s="4"/>
      <c r="W42" s="4"/>
      <c r="X42" s="4"/>
      <c r="IH42" s="16"/>
      <c r="II42" s="16"/>
    </row>
    <row r="43" spans="1:243" s="171" customFormat="1" ht="23.85" customHeight="1">
      <c r="A43" s="157"/>
      <c r="B43" s="419"/>
      <c r="C43" s="419"/>
      <c r="D43" s="125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185"/>
      <c r="P43" s="186" t="str">
        <f t="shared" si="2"/>
        <v/>
      </c>
      <c r="Q43" s="42"/>
      <c r="R43" s="222"/>
      <c r="S43" s="4"/>
      <c r="T43" s="4"/>
      <c r="U43" s="4"/>
      <c r="V43" s="4"/>
      <c r="W43" s="4"/>
      <c r="X43" s="4"/>
      <c r="IH43" s="16"/>
      <c r="II43" s="16"/>
    </row>
    <row r="44" spans="1:243" s="171" customFormat="1" ht="23.85" customHeight="1">
      <c r="A44" s="157"/>
      <c r="B44" s="419"/>
      <c r="C44" s="419"/>
      <c r="D44" s="125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185"/>
      <c r="P44" s="186" t="str">
        <f t="shared" si="2"/>
        <v/>
      </c>
      <c r="Q44" s="42"/>
      <c r="R44" s="222"/>
      <c r="S44" s="4"/>
      <c r="T44" s="4"/>
      <c r="U44" s="4"/>
      <c r="V44" s="4"/>
      <c r="W44" s="4"/>
      <c r="X44" s="4"/>
    </row>
    <row r="45" spans="1:243" s="171" customFormat="1" ht="23.85" customHeight="1">
      <c r="A45" s="157"/>
      <c r="B45" s="419"/>
      <c r="C45" s="419"/>
      <c r="D45" s="125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185"/>
      <c r="P45" s="186" t="str">
        <f t="shared" si="2"/>
        <v/>
      </c>
      <c r="Q45" s="42"/>
      <c r="R45" s="222"/>
      <c r="S45" s="4"/>
      <c r="T45" s="4"/>
      <c r="U45" s="4"/>
      <c r="V45" s="4"/>
      <c r="W45" s="4"/>
      <c r="X45" s="4"/>
    </row>
    <row r="46" spans="1:243" s="171" customFormat="1" ht="23.85" customHeight="1">
      <c r="A46" s="157"/>
      <c r="B46" s="419"/>
      <c r="C46" s="419"/>
      <c r="D46" s="125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185"/>
      <c r="P46" s="186" t="str">
        <f t="shared" si="2"/>
        <v/>
      </c>
      <c r="Q46" s="42"/>
      <c r="R46" s="222"/>
      <c r="S46" s="4"/>
      <c r="T46" s="4"/>
      <c r="U46" s="4"/>
      <c r="V46" s="4"/>
      <c r="W46" s="4"/>
      <c r="X46" s="4"/>
    </row>
    <row r="47" spans="1:243" s="171" customFormat="1" ht="23.85" customHeight="1">
      <c r="A47" s="157"/>
      <c r="B47" s="419"/>
      <c r="C47" s="419"/>
      <c r="D47" s="125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185"/>
      <c r="P47" s="186" t="str">
        <f t="shared" si="2"/>
        <v/>
      </c>
      <c r="Q47" s="42"/>
      <c r="R47" s="222"/>
      <c r="S47" s="4"/>
      <c r="T47" s="4"/>
      <c r="U47" s="4"/>
      <c r="V47" s="4"/>
      <c r="W47" s="4"/>
      <c r="X47" s="4"/>
    </row>
    <row r="48" spans="1:243" s="171" customFormat="1" ht="23.85" customHeight="1">
      <c r="A48" s="157"/>
      <c r="B48" s="419"/>
      <c r="C48" s="419"/>
      <c r="D48" s="125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185"/>
      <c r="P48" s="186" t="str">
        <f t="shared" si="2"/>
        <v/>
      </c>
      <c r="Q48" s="42"/>
      <c r="R48" s="222"/>
      <c r="S48" s="4"/>
      <c r="T48" s="4"/>
      <c r="U48" s="4"/>
      <c r="V48" s="4"/>
      <c r="W48" s="4"/>
      <c r="X48" s="4"/>
    </row>
    <row r="49" spans="1:24" s="171" customFormat="1" ht="23.85" customHeight="1">
      <c r="A49" s="157"/>
      <c r="B49" s="419"/>
      <c r="C49" s="419"/>
      <c r="D49" s="125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185"/>
      <c r="P49" s="186" t="str">
        <f t="shared" si="2"/>
        <v/>
      </c>
      <c r="Q49" s="42"/>
      <c r="R49" s="222"/>
      <c r="S49" s="4"/>
      <c r="T49" s="4"/>
      <c r="U49" s="4"/>
      <c r="V49" s="4"/>
      <c r="W49" s="4"/>
      <c r="X49" s="4"/>
    </row>
    <row r="50" spans="1:24" s="171" customFormat="1" ht="23.85" customHeight="1">
      <c r="A50" s="157"/>
      <c r="B50" s="419"/>
      <c r="C50" s="419"/>
      <c r="D50" s="125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185"/>
      <c r="P50" s="186" t="str">
        <f t="shared" si="2"/>
        <v/>
      </c>
      <c r="Q50" s="42"/>
      <c r="R50" s="222"/>
      <c r="S50" s="4"/>
      <c r="T50" s="4"/>
      <c r="U50" s="4"/>
      <c r="V50" s="4"/>
      <c r="W50" s="4"/>
      <c r="X50" s="4"/>
    </row>
    <row r="51" spans="1:24" s="171" customFormat="1" ht="23.85" customHeight="1">
      <c r="A51" s="157"/>
      <c r="B51" s="419"/>
      <c r="C51" s="419"/>
      <c r="D51" s="125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185"/>
      <c r="P51" s="186" t="str">
        <f t="shared" si="2"/>
        <v/>
      </c>
      <c r="Q51" s="42"/>
      <c r="R51" s="222"/>
      <c r="S51" s="4"/>
      <c r="T51" s="4"/>
      <c r="U51" s="4"/>
      <c r="V51" s="4"/>
      <c r="W51" s="4"/>
      <c r="X51" s="4"/>
    </row>
    <row r="52" spans="1:24" customFormat="1" ht="23.85" customHeight="1">
      <c r="A52" s="157"/>
      <c r="B52" s="419"/>
      <c r="C52" s="419"/>
      <c r="D52" s="125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185"/>
      <c r="P52" s="186" t="str">
        <f t="shared" ref="P52:P58" si="3">IF(O52*D52=0,"",O52*D52)</f>
        <v/>
      </c>
      <c r="Q52" s="42"/>
      <c r="R52" s="222"/>
      <c r="S52" s="4"/>
      <c r="T52" s="4"/>
      <c r="U52" s="4"/>
      <c r="V52" s="4"/>
      <c r="W52" s="4"/>
      <c r="X52" s="4"/>
    </row>
    <row r="53" spans="1:24" customFormat="1" ht="23.85" customHeight="1">
      <c r="A53" s="157"/>
      <c r="B53" s="419"/>
      <c r="C53" s="419"/>
      <c r="D53" s="125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185"/>
      <c r="P53" s="186" t="str">
        <f t="shared" si="3"/>
        <v/>
      </c>
      <c r="Q53" s="42"/>
      <c r="R53" s="222"/>
      <c r="S53" s="4"/>
      <c r="T53" s="4"/>
      <c r="U53" s="4"/>
      <c r="V53" s="4"/>
      <c r="W53" s="4"/>
      <c r="X53" s="4"/>
    </row>
    <row r="54" spans="1:24" customFormat="1" ht="23.85" customHeight="1">
      <c r="A54" s="157"/>
      <c r="B54" s="419"/>
      <c r="C54" s="419"/>
      <c r="D54" s="125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185"/>
      <c r="P54" s="186" t="str">
        <f t="shared" si="3"/>
        <v/>
      </c>
      <c r="Q54" s="42"/>
      <c r="R54" s="222"/>
      <c r="S54" s="4"/>
      <c r="T54" s="4"/>
      <c r="U54" s="4"/>
      <c r="V54" s="4"/>
      <c r="W54" s="4"/>
      <c r="X54" s="4"/>
    </row>
    <row r="55" spans="1:24" customFormat="1" ht="23.85" customHeight="1">
      <c r="A55" s="157"/>
      <c r="B55" s="419"/>
      <c r="C55" s="419"/>
      <c r="D55" s="125"/>
      <c r="E55" s="420"/>
      <c r="F55" s="420"/>
      <c r="G55" s="420"/>
      <c r="H55" s="420"/>
      <c r="I55" s="420"/>
      <c r="J55" s="420"/>
      <c r="K55" s="420"/>
      <c r="L55" s="420"/>
      <c r="M55" s="420"/>
      <c r="N55" s="420"/>
      <c r="O55" s="185"/>
      <c r="P55" s="186" t="str">
        <f t="shared" si="3"/>
        <v/>
      </c>
      <c r="Q55" s="42"/>
      <c r="R55" s="222"/>
      <c r="S55" s="4"/>
      <c r="T55" s="4"/>
      <c r="U55" s="4"/>
      <c r="V55" s="4"/>
      <c r="W55" s="4"/>
      <c r="X55" s="4"/>
    </row>
    <row r="56" spans="1:24" customFormat="1" ht="23.85" customHeight="1">
      <c r="A56" s="157"/>
      <c r="B56" s="419"/>
      <c r="C56" s="419"/>
      <c r="D56" s="125"/>
      <c r="E56" s="420"/>
      <c r="F56" s="420"/>
      <c r="G56" s="420"/>
      <c r="H56" s="420"/>
      <c r="I56" s="420"/>
      <c r="J56" s="420"/>
      <c r="K56" s="420"/>
      <c r="L56" s="420"/>
      <c r="M56" s="420"/>
      <c r="N56" s="420"/>
      <c r="O56" s="185"/>
      <c r="P56" s="186" t="str">
        <f t="shared" si="3"/>
        <v/>
      </c>
      <c r="Q56" s="42"/>
      <c r="R56" s="222"/>
      <c r="S56" s="4"/>
      <c r="T56" s="4"/>
      <c r="U56" s="4"/>
      <c r="V56" s="4"/>
      <c r="W56" s="4"/>
      <c r="X56" s="4"/>
    </row>
    <row r="57" spans="1:24" customFormat="1" ht="23.85" customHeight="1">
      <c r="A57" s="157"/>
      <c r="B57" s="419"/>
      <c r="C57" s="419"/>
      <c r="D57" s="125"/>
      <c r="E57" s="420"/>
      <c r="F57" s="420"/>
      <c r="G57" s="420"/>
      <c r="H57" s="420"/>
      <c r="I57" s="420"/>
      <c r="J57" s="420"/>
      <c r="K57" s="420"/>
      <c r="L57" s="420"/>
      <c r="M57" s="420"/>
      <c r="N57" s="420"/>
      <c r="O57" s="185"/>
      <c r="P57" s="186" t="str">
        <f t="shared" si="3"/>
        <v/>
      </c>
      <c r="Q57" s="42"/>
      <c r="R57" s="222"/>
      <c r="S57" s="4"/>
      <c r="T57" s="4"/>
      <c r="U57" s="4"/>
      <c r="V57" s="4"/>
      <c r="W57" s="4"/>
      <c r="X57" s="4"/>
    </row>
    <row r="58" spans="1:24" customFormat="1" ht="23.85" customHeight="1">
      <c r="A58" s="157"/>
      <c r="B58" s="419"/>
      <c r="C58" s="419"/>
      <c r="D58" s="125"/>
      <c r="E58" s="420"/>
      <c r="F58" s="420"/>
      <c r="G58" s="420"/>
      <c r="H58" s="420"/>
      <c r="I58" s="420"/>
      <c r="J58" s="420"/>
      <c r="K58" s="420"/>
      <c r="L58" s="420"/>
      <c r="M58" s="420"/>
      <c r="N58" s="420"/>
      <c r="O58" s="185"/>
      <c r="P58" s="186" t="str">
        <f t="shared" si="3"/>
        <v/>
      </c>
      <c r="Q58" s="42"/>
      <c r="R58" s="222"/>
      <c r="S58" s="4"/>
      <c r="T58" s="4"/>
      <c r="U58" s="4"/>
      <c r="V58" s="4"/>
      <c r="W58" s="4"/>
      <c r="X58" s="4"/>
    </row>
    <row r="59" spans="1:24" s="86" customFormat="1" ht="6" customHeight="1">
      <c r="A59" s="216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3"/>
      <c r="S59" s="57"/>
      <c r="T59" s="57"/>
      <c r="U59" s="57"/>
      <c r="V59" s="57"/>
      <c r="W59" s="57"/>
      <c r="X59" s="57"/>
    </row>
    <row r="60" spans="1:24" s="72" customFormat="1" ht="21.75" customHeight="1">
      <c r="A60" s="220"/>
      <c r="B60" s="423" t="s">
        <v>44</v>
      </c>
      <c r="C60" s="423"/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243"/>
      <c r="S60" s="93"/>
      <c r="T60" s="93"/>
      <c r="U60" s="93"/>
      <c r="V60" s="94"/>
      <c r="W60" s="32"/>
      <c r="X60" s="78"/>
    </row>
    <row r="61" spans="1:24" customFormat="1" ht="12.75" customHeight="1">
      <c r="A61" s="216"/>
      <c r="B61" s="424" t="str">
        <f>'6-STE'!B61</f>
        <v>FAPESP, MARÇO DE 2017</v>
      </c>
      <c r="C61" s="424"/>
      <c r="D61" s="424"/>
      <c r="E61" s="42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2"/>
      <c r="S61" s="28"/>
      <c r="T61" s="28"/>
      <c r="U61" s="28"/>
      <c r="V61" s="28"/>
      <c r="W61" s="28"/>
      <c r="X61" s="4"/>
    </row>
    <row r="62" spans="1:24" s="171" customFormat="1" ht="12.75" customHeight="1">
      <c r="A62" s="216"/>
      <c r="B62" s="97"/>
      <c r="C62" s="97"/>
      <c r="D62" s="97"/>
      <c r="E62" s="97"/>
      <c r="F62" s="192"/>
      <c r="G62" s="192"/>
      <c r="H62" s="192"/>
      <c r="I62" s="192"/>
      <c r="J62" s="192"/>
      <c r="K62" s="192"/>
      <c r="L62" s="192"/>
      <c r="M62" s="3"/>
      <c r="N62" s="3"/>
      <c r="O62" s="3"/>
      <c r="R62" s="222"/>
      <c r="S62" s="28"/>
      <c r="T62" s="28"/>
      <c r="U62" s="28"/>
      <c r="V62" s="28"/>
      <c r="W62" s="28"/>
      <c r="X62" s="4"/>
    </row>
    <row r="63" spans="1:24" customFormat="1" ht="18">
      <c r="A63" s="224"/>
      <c r="B63" s="193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8"/>
      <c r="S63" s="4"/>
      <c r="T63" s="4"/>
      <c r="U63" s="4"/>
      <c r="V63" s="4"/>
      <c r="W63" s="4"/>
      <c r="X63" s="4"/>
    </row>
    <row r="64" spans="1:24" s="72" customFormat="1" ht="30.75" customHeight="1">
      <c r="A64" s="220"/>
      <c r="B64" s="421" t="s">
        <v>1</v>
      </c>
      <c r="C64" s="422"/>
      <c r="D64" s="177" t="s">
        <v>6</v>
      </c>
      <c r="E64" s="425" t="s">
        <v>7</v>
      </c>
      <c r="F64" s="426"/>
      <c r="G64" s="426"/>
      <c r="H64" s="426"/>
      <c r="I64" s="426"/>
      <c r="J64" s="426"/>
      <c r="K64" s="426"/>
      <c r="L64" s="426"/>
      <c r="M64" s="426"/>
      <c r="N64" s="427"/>
      <c r="O64" s="178" t="s">
        <v>3</v>
      </c>
      <c r="P64" s="253" t="s">
        <v>4</v>
      </c>
      <c r="Q64" s="177" t="s">
        <v>2</v>
      </c>
      <c r="R64" s="232"/>
      <c r="S64" s="78"/>
      <c r="T64" s="78"/>
      <c r="U64" s="78"/>
      <c r="V64" s="78"/>
      <c r="W64" s="78"/>
      <c r="X64" s="78"/>
    </row>
    <row r="65" spans="1:243" customFormat="1" ht="23.85" customHeight="1">
      <c r="A65" s="157"/>
      <c r="B65" s="419"/>
      <c r="C65" s="419"/>
      <c r="D65" s="125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185"/>
      <c r="P65" s="186" t="str">
        <f>IF(O65*D65=0,"",O65*D65)</f>
        <v/>
      </c>
      <c r="Q65" s="42"/>
      <c r="R65" s="222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7"/>
      <c r="B66" s="419"/>
      <c r="C66" s="419"/>
      <c r="D66" s="125"/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185"/>
      <c r="P66" s="186" t="str">
        <f t="shared" ref="P66:P86" si="4">IF(O66*D66=0,"",O66*D66)</f>
        <v/>
      </c>
      <c r="Q66" s="42"/>
      <c r="R66" s="222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7"/>
      <c r="B67" s="419"/>
      <c r="C67" s="419"/>
      <c r="D67" s="125"/>
      <c r="E67" s="420"/>
      <c r="F67" s="420"/>
      <c r="G67" s="420"/>
      <c r="H67" s="420"/>
      <c r="I67" s="420"/>
      <c r="J67" s="420"/>
      <c r="K67" s="420"/>
      <c r="L67" s="420"/>
      <c r="M67" s="420"/>
      <c r="N67" s="420"/>
      <c r="O67" s="185"/>
      <c r="P67" s="186" t="str">
        <f t="shared" si="4"/>
        <v/>
      </c>
      <c r="Q67" s="42"/>
      <c r="R67" s="222"/>
      <c r="S67" s="4"/>
      <c r="T67" s="4"/>
      <c r="U67" s="4"/>
      <c r="V67" s="4"/>
      <c r="W67" s="4"/>
      <c r="X67" s="4"/>
    </row>
    <row r="68" spans="1:243" customFormat="1" ht="23.85" customHeight="1">
      <c r="A68" s="157"/>
      <c r="B68" s="419"/>
      <c r="C68" s="419"/>
      <c r="D68" s="125"/>
      <c r="E68" s="420"/>
      <c r="F68" s="420"/>
      <c r="G68" s="420"/>
      <c r="H68" s="420"/>
      <c r="I68" s="420"/>
      <c r="J68" s="420"/>
      <c r="K68" s="420"/>
      <c r="L68" s="420"/>
      <c r="M68" s="420"/>
      <c r="N68" s="420"/>
      <c r="O68" s="185"/>
      <c r="P68" s="186" t="str">
        <f t="shared" si="4"/>
        <v/>
      </c>
      <c r="Q68" s="42"/>
      <c r="R68" s="222"/>
      <c r="S68" s="4"/>
      <c r="T68" s="4"/>
      <c r="U68" s="4"/>
      <c r="V68" s="4"/>
      <c r="W68" s="4"/>
      <c r="X68" s="4"/>
    </row>
    <row r="69" spans="1:243" customFormat="1" ht="23.85" customHeight="1">
      <c r="A69" s="157"/>
      <c r="B69" s="419"/>
      <c r="C69" s="419"/>
      <c r="D69" s="125"/>
      <c r="E69" s="420"/>
      <c r="F69" s="420"/>
      <c r="G69" s="420"/>
      <c r="H69" s="420"/>
      <c r="I69" s="420"/>
      <c r="J69" s="420"/>
      <c r="K69" s="420"/>
      <c r="L69" s="420"/>
      <c r="M69" s="420"/>
      <c r="N69" s="420"/>
      <c r="O69" s="185"/>
      <c r="P69" s="186" t="str">
        <f t="shared" si="4"/>
        <v/>
      </c>
      <c r="Q69" s="42"/>
      <c r="R69" s="222"/>
      <c r="S69" s="4"/>
      <c r="T69" s="4"/>
      <c r="U69" s="4"/>
      <c r="V69" s="4"/>
      <c r="W69" s="4"/>
      <c r="X69" s="4"/>
    </row>
    <row r="70" spans="1:243" customFormat="1" ht="23.85" customHeight="1">
      <c r="A70" s="157"/>
      <c r="B70" s="419"/>
      <c r="C70" s="419"/>
      <c r="D70" s="125"/>
      <c r="E70" s="420"/>
      <c r="F70" s="420"/>
      <c r="G70" s="420"/>
      <c r="H70" s="420"/>
      <c r="I70" s="420"/>
      <c r="J70" s="420"/>
      <c r="K70" s="420"/>
      <c r="L70" s="420"/>
      <c r="M70" s="420"/>
      <c r="N70" s="420"/>
      <c r="O70" s="185"/>
      <c r="P70" s="186" t="str">
        <f t="shared" si="4"/>
        <v/>
      </c>
      <c r="Q70" s="42"/>
      <c r="R70" s="222"/>
      <c r="S70" s="4"/>
      <c r="T70" s="4"/>
      <c r="U70" s="4"/>
      <c r="V70" s="4"/>
      <c r="W70" s="4"/>
      <c r="X70" s="4"/>
    </row>
    <row r="71" spans="1:243" customFormat="1" ht="23.85" customHeight="1">
      <c r="A71" s="157"/>
      <c r="B71" s="419"/>
      <c r="C71" s="419"/>
      <c r="D71" s="125"/>
      <c r="E71" s="420"/>
      <c r="F71" s="420"/>
      <c r="G71" s="420"/>
      <c r="H71" s="420"/>
      <c r="I71" s="420"/>
      <c r="J71" s="420"/>
      <c r="K71" s="420"/>
      <c r="L71" s="420"/>
      <c r="M71" s="420"/>
      <c r="N71" s="420"/>
      <c r="O71" s="185"/>
      <c r="P71" s="186" t="str">
        <f t="shared" si="4"/>
        <v/>
      </c>
      <c r="Q71" s="42"/>
      <c r="R71" s="222"/>
      <c r="S71" s="4"/>
      <c r="T71" s="4"/>
      <c r="U71" s="4"/>
      <c r="V71" s="4"/>
      <c r="W71" s="4"/>
      <c r="X71" s="4"/>
    </row>
    <row r="72" spans="1:243" customFormat="1" ht="23.85" customHeight="1">
      <c r="A72" s="157"/>
      <c r="B72" s="419"/>
      <c r="C72" s="419"/>
      <c r="D72" s="125"/>
      <c r="E72" s="420"/>
      <c r="F72" s="420"/>
      <c r="G72" s="420"/>
      <c r="H72" s="420"/>
      <c r="I72" s="420"/>
      <c r="J72" s="420"/>
      <c r="K72" s="420"/>
      <c r="L72" s="420"/>
      <c r="M72" s="420"/>
      <c r="N72" s="420"/>
      <c r="O72" s="185"/>
      <c r="P72" s="186" t="str">
        <f t="shared" ref="P72:P78" si="5">IF(O72*D72=0,"",O72*D72)</f>
        <v/>
      </c>
      <c r="Q72" s="42"/>
      <c r="R72" s="222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7"/>
      <c r="B73" s="419"/>
      <c r="C73" s="419"/>
      <c r="D73" s="125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185"/>
      <c r="P73" s="186" t="str">
        <f t="shared" si="5"/>
        <v/>
      </c>
      <c r="Q73" s="42"/>
      <c r="R73" s="222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7"/>
      <c r="B74" s="419"/>
      <c r="C74" s="419"/>
      <c r="D74" s="125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185"/>
      <c r="P74" s="186" t="str">
        <f t="shared" si="5"/>
        <v/>
      </c>
      <c r="Q74" s="42"/>
      <c r="R74" s="222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7"/>
      <c r="B75" s="419"/>
      <c r="C75" s="419"/>
      <c r="D75" s="125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185"/>
      <c r="P75" s="186" t="str">
        <f t="shared" si="5"/>
        <v/>
      </c>
      <c r="Q75" s="42"/>
      <c r="R75" s="222"/>
      <c r="S75" s="4"/>
      <c r="T75" s="4"/>
      <c r="U75" s="4"/>
      <c r="V75" s="4"/>
      <c r="W75" s="4"/>
      <c r="X75" s="4"/>
    </row>
    <row r="76" spans="1:243" customFormat="1" ht="23.85" customHeight="1">
      <c r="A76" s="157"/>
      <c r="B76" s="419"/>
      <c r="C76" s="419"/>
      <c r="D76" s="125"/>
      <c r="E76" s="420"/>
      <c r="F76" s="420"/>
      <c r="G76" s="420"/>
      <c r="H76" s="420"/>
      <c r="I76" s="420"/>
      <c r="J76" s="420"/>
      <c r="K76" s="420"/>
      <c r="L76" s="420"/>
      <c r="M76" s="420"/>
      <c r="N76" s="420"/>
      <c r="O76" s="185"/>
      <c r="P76" s="186" t="str">
        <f t="shared" si="5"/>
        <v/>
      </c>
      <c r="Q76" s="42"/>
      <c r="R76" s="222"/>
      <c r="S76" s="4"/>
      <c r="T76" s="4"/>
      <c r="U76" s="4"/>
      <c r="V76" s="4"/>
      <c r="W76" s="4"/>
      <c r="X76" s="4"/>
    </row>
    <row r="77" spans="1:243" customFormat="1" ht="23.85" customHeight="1">
      <c r="A77" s="157"/>
      <c r="B77" s="419"/>
      <c r="C77" s="419"/>
      <c r="D77" s="125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185"/>
      <c r="P77" s="186" t="str">
        <f t="shared" si="5"/>
        <v/>
      </c>
      <c r="Q77" s="42"/>
      <c r="R77" s="222"/>
      <c r="S77" s="4"/>
      <c r="T77" s="4"/>
      <c r="U77" s="4"/>
      <c r="V77" s="4"/>
      <c r="W77" s="4"/>
      <c r="X77" s="4"/>
    </row>
    <row r="78" spans="1:243" customFormat="1" ht="23.85" customHeight="1">
      <c r="A78" s="157"/>
      <c r="B78" s="419"/>
      <c r="C78" s="419"/>
      <c r="D78" s="125"/>
      <c r="E78" s="420"/>
      <c r="F78" s="420"/>
      <c r="G78" s="420"/>
      <c r="H78" s="420"/>
      <c r="I78" s="420"/>
      <c r="J78" s="420"/>
      <c r="K78" s="420"/>
      <c r="L78" s="420"/>
      <c r="M78" s="420"/>
      <c r="N78" s="420"/>
      <c r="O78" s="185"/>
      <c r="P78" s="186" t="str">
        <f t="shared" si="5"/>
        <v/>
      </c>
      <c r="Q78" s="42"/>
      <c r="R78" s="222"/>
      <c r="S78" s="4"/>
      <c r="T78" s="4"/>
      <c r="U78" s="4"/>
      <c r="V78" s="4"/>
      <c r="W78" s="4"/>
      <c r="X78" s="4"/>
    </row>
    <row r="79" spans="1:243" customFormat="1" ht="23.85" customHeight="1">
      <c r="A79" s="157"/>
      <c r="B79" s="419"/>
      <c r="C79" s="419"/>
      <c r="D79" s="125"/>
      <c r="E79" s="420"/>
      <c r="F79" s="420"/>
      <c r="G79" s="420"/>
      <c r="H79" s="420"/>
      <c r="I79" s="420"/>
      <c r="J79" s="420"/>
      <c r="K79" s="420"/>
      <c r="L79" s="420"/>
      <c r="M79" s="420"/>
      <c r="N79" s="420"/>
      <c r="O79" s="185"/>
      <c r="P79" s="186" t="str">
        <f t="shared" si="4"/>
        <v/>
      </c>
      <c r="Q79" s="42"/>
      <c r="R79" s="222"/>
      <c r="S79" s="4"/>
      <c r="T79" s="4"/>
      <c r="U79" s="4"/>
      <c r="V79" s="4"/>
      <c r="W79" s="4"/>
      <c r="X79" s="4"/>
    </row>
    <row r="80" spans="1:243" customFormat="1" ht="23.85" customHeight="1">
      <c r="A80" s="157"/>
      <c r="B80" s="419"/>
      <c r="C80" s="419"/>
      <c r="D80" s="125"/>
      <c r="E80" s="420"/>
      <c r="F80" s="420"/>
      <c r="G80" s="420"/>
      <c r="H80" s="420"/>
      <c r="I80" s="420"/>
      <c r="J80" s="420"/>
      <c r="K80" s="420"/>
      <c r="L80" s="420"/>
      <c r="M80" s="420"/>
      <c r="N80" s="420"/>
      <c r="O80" s="185"/>
      <c r="P80" s="186" t="str">
        <f t="shared" si="4"/>
        <v/>
      </c>
      <c r="Q80" s="42"/>
      <c r="R80" s="222"/>
      <c r="S80" s="4"/>
      <c r="T80" s="4"/>
      <c r="U80" s="4"/>
      <c r="V80" s="4"/>
      <c r="W80" s="4"/>
      <c r="X80" s="4"/>
    </row>
    <row r="81" spans="1:243" customFormat="1" ht="23.85" customHeight="1">
      <c r="A81" s="157"/>
      <c r="B81" s="419"/>
      <c r="C81" s="419"/>
      <c r="D81" s="125"/>
      <c r="E81" s="420"/>
      <c r="F81" s="420"/>
      <c r="G81" s="420"/>
      <c r="H81" s="420"/>
      <c r="I81" s="420"/>
      <c r="J81" s="420"/>
      <c r="K81" s="420"/>
      <c r="L81" s="420"/>
      <c r="M81" s="420"/>
      <c r="N81" s="420"/>
      <c r="O81" s="185"/>
      <c r="P81" s="186" t="str">
        <f t="shared" si="4"/>
        <v/>
      </c>
      <c r="Q81" s="42"/>
      <c r="R81" s="222"/>
      <c r="S81" s="4"/>
      <c r="T81" s="4"/>
      <c r="U81" s="4"/>
      <c r="V81" s="4"/>
      <c r="W81" s="4"/>
      <c r="X81" s="4"/>
    </row>
    <row r="82" spans="1:243" customFormat="1" ht="23.85" customHeight="1">
      <c r="A82" s="157"/>
      <c r="B82" s="419"/>
      <c r="C82" s="419"/>
      <c r="D82" s="125"/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185"/>
      <c r="P82" s="186" t="str">
        <f t="shared" si="4"/>
        <v/>
      </c>
      <c r="Q82" s="42"/>
      <c r="R82" s="222"/>
      <c r="S82" s="4"/>
      <c r="T82" s="4"/>
      <c r="U82" s="4"/>
      <c r="V82" s="4"/>
      <c r="W82" s="4"/>
      <c r="X82" s="4"/>
    </row>
    <row r="83" spans="1:243" customFormat="1" ht="23.85" customHeight="1">
      <c r="A83" s="157"/>
      <c r="B83" s="419"/>
      <c r="C83" s="419"/>
      <c r="D83" s="125"/>
      <c r="E83" s="420"/>
      <c r="F83" s="420"/>
      <c r="G83" s="420"/>
      <c r="H83" s="420"/>
      <c r="I83" s="420"/>
      <c r="J83" s="420"/>
      <c r="K83" s="420"/>
      <c r="L83" s="420"/>
      <c r="M83" s="420"/>
      <c r="N83" s="420"/>
      <c r="O83" s="185"/>
      <c r="P83" s="186" t="str">
        <f t="shared" si="4"/>
        <v/>
      </c>
      <c r="Q83" s="42"/>
      <c r="R83" s="222"/>
      <c r="S83" s="4"/>
      <c r="T83" s="4"/>
      <c r="U83" s="4"/>
      <c r="V83" s="4"/>
      <c r="W83" s="4"/>
      <c r="X83" s="4"/>
    </row>
    <row r="84" spans="1:243" customFormat="1" ht="23.85" customHeight="1">
      <c r="A84" s="157"/>
      <c r="B84" s="419"/>
      <c r="C84" s="419"/>
      <c r="D84" s="125"/>
      <c r="E84" s="420"/>
      <c r="F84" s="420"/>
      <c r="G84" s="420"/>
      <c r="H84" s="420"/>
      <c r="I84" s="420"/>
      <c r="J84" s="420"/>
      <c r="K84" s="420"/>
      <c r="L84" s="420"/>
      <c r="M84" s="420"/>
      <c r="N84" s="420"/>
      <c r="O84" s="185"/>
      <c r="P84" s="186" t="str">
        <f t="shared" si="4"/>
        <v/>
      </c>
      <c r="Q84" s="42"/>
      <c r="R84" s="222"/>
      <c r="S84" s="4"/>
      <c r="T84" s="4"/>
      <c r="U84" s="4"/>
      <c r="V84" s="4"/>
      <c r="W84" s="4"/>
      <c r="X84" s="4"/>
    </row>
    <row r="85" spans="1:243" customFormat="1" ht="23.85" customHeight="1">
      <c r="A85" s="157"/>
      <c r="B85" s="419"/>
      <c r="C85" s="419"/>
      <c r="D85" s="125"/>
      <c r="E85" s="420"/>
      <c r="F85" s="420"/>
      <c r="G85" s="420"/>
      <c r="H85" s="420"/>
      <c r="I85" s="420"/>
      <c r="J85" s="420"/>
      <c r="K85" s="420"/>
      <c r="L85" s="420"/>
      <c r="M85" s="420"/>
      <c r="N85" s="420"/>
      <c r="O85" s="185"/>
      <c r="P85" s="186" t="str">
        <f t="shared" si="4"/>
        <v/>
      </c>
      <c r="Q85" s="42"/>
      <c r="R85" s="222"/>
      <c r="S85" s="4"/>
      <c r="T85" s="4"/>
      <c r="U85" s="4"/>
      <c r="V85" s="4"/>
      <c r="W85" s="4"/>
      <c r="X85" s="4"/>
    </row>
    <row r="86" spans="1:243" customFormat="1" ht="23.85" customHeight="1">
      <c r="A86" s="157"/>
      <c r="B86" s="419"/>
      <c r="C86" s="419"/>
      <c r="D86" s="125"/>
      <c r="E86" s="420"/>
      <c r="F86" s="420"/>
      <c r="G86" s="420"/>
      <c r="H86" s="420"/>
      <c r="I86" s="420"/>
      <c r="J86" s="420"/>
      <c r="K86" s="420"/>
      <c r="L86" s="420"/>
      <c r="M86" s="420"/>
      <c r="N86" s="420"/>
      <c r="O86" s="185"/>
      <c r="P86" s="186" t="str">
        <f t="shared" si="4"/>
        <v/>
      </c>
      <c r="Q86" s="42"/>
      <c r="R86" s="222"/>
      <c r="S86" s="4"/>
      <c r="T86" s="4"/>
      <c r="U86" s="4"/>
      <c r="V86" s="4"/>
      <c r="W86" s="4"/>
      <c r="X86" s="4"/>
    </row>
    <row r="87" spans="1:243" s="171" customFormat="1" ht="23.85" customHeight="1">
      <c r="A87" s="157"/>
      <c r="B87" s="419"/>
      <c r="C87" s="419"/>
      <c r="D87" s="125"/>
      <c r="E87" s="420"/>
      <c r="F87" s="420"/>
      <c r="G87" s="420"/>
      <c r="H87" s="420"/>
      <c r="I87" s="420"/>
      <c r="J87" s="420"/>
      <c r="K87" s="420"/>
      <c r="L87" s="420"/>
      <c r="M87" s="420"/>
      <c r="N87" s="420"/>
      <c r="O87" s="185"/>
      <c r="P87" s="186" t="str">
        <f>IF(O87*D87=0,"",O87*D87)</f>
        <v/>
      </c>
      <c r="Q87" s="42"/>
      <c r="R87" s="222"/>
      <c r="S87" s="4"/>
      <c r="T87" s="4"/>
      <c r="U87" s="4"/>
      <c r="V87" s="4"/>
      <c r="W87" s="4"/>
      <c r="X87" s="4"/>
      <c r="IH87" s="63"/>
      <c r="II87" s="16"/>
    </row>
    <row r="88" spans="1:243" s="171" customFormat="1" ht="23.85" customHeight="1">
      <c r="A88" s="157"/>
      <c r="B88" s="419"/>
      <c r="C88" s="419"/>
      <c r="D88" s="125"/>
      <c r="E88" s="420"/>
      <c r="F88" s="420"/>
      <c r="G88" s="420"/>
      <c r="H88" s="420"/>
      <c r="I88" s="420"/>
      <c r="J88" s="420"/>
      <c r="K88" s="420"/>
      <c r="L88" s="420"/>
      <c r="M88" s="420"/>
      <c r="N88" s="420"/>
      <c r="O88" s="185"/>
      <c r="P88" s="186" t="str">
        <f t="shared" ref="P88:P108" si="6">IF(O88*D88=0,"",O88*D88)</f>
        <v/>
      </c>
      <c r="Q88" s="42"/>
      <c r="R88" s="222"/>
      <c r="S88" s="4"/>
      <c r="T88" s="4"/>
      <c r="U88" s="4"/>
      <c r="V88" s="4"/>
      <c r="W88" s="4"/>
      <c r="X88" s="4"/>
      <c r="IH88" s="63"/>
      <c r="II88" s="16"/>
    </row>
    <row r="89" spans="1:243" s="171" customFormat="1" ht="23.85" customHeight="1">
      <c r="A89" s="157"/>
      <c r="B89" s="419"/>
      <c r="C89" s="419"/>
      <c r="D89" s="125"/>
      <c r="E89" s="420"/>
      <c r="F89" s="420"/>
      <c r="G89" s="420"/>
      <c r="H89" s="420"/>
      <c r="I89" s="420"/>
      <c r="J89" s="420"/>
      <c r="K89" s="420"/>
      <c r="L89" s="420"/>
      <c r="M89" s="420"/>
      <c r="N89" s="420"/>
      <c r="O89" s="185"/>
      <c r="P89" s="186" t="str">
        <f t="shared" si="6"/>
        <v/>
      </c>
      <c r="Q89" s="42"/>
      <c r="R89" s="222"/>
      <c r="S89" s="4"/>
      <c r="T89" s="4"/>
      <c r="U89" s="4"/>
      <c r="V89" s="4"/>
      <c r="W89" s="4"/>
      <c r="X89" s="4"/>
      <c r="IH89" s="16"/>
      <c r="II89" s="16"/>
    </row>
    <row r="90" spans="1:243" s="171" customFormat="1" ht="23.85" customHeight="1">
      <c r="A90" s="157"/>
      <c r="B90" s="419"/>
      <c r="C90" s="419"/>
      <c r="D90" s="125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185"/>
      <c r="P90" s="186" t="str">
        <f t="shared" si="6"/>
        <v/>
      </c>
      <c r="Q90" s="42"/>
      <c r="R90" s="222"/>
      <c r="S90" s="4"/>
      <c r="T90" s="4"/>
      <c r="U90" s="4"/>
      <c r="V90" s="4"/>
      <c r="W90" s="4"/>
      <c r="X90" s="4"/>
      <c r="IH90" s="16"/>
      <c r="II90" s="16"/>
    </row>
    <row r="91" spans="1:243" s="171" customFormat="1" ht="23.85" customHeight="1">
      <c r="A91" s="157"/>
      <c r="B91" s="419"/>
      <c r="C91" s="419"/>
      <c r="D91" s="125"/>
      <c r="E91" s="420"/>
      <c r="F91" s="420"/>
      <c r="G91" s="420"/>
      <c r="H91" s="420"/>
      <c r="I91" s="420"/>
      <c r="J91" s="420"/>
      <c r="K91" s="420"/>
      <c r="L91" s="420"/>
      <c r="M91" s="420"/>
      <c r="N91" s="420"/>
      <c r="O91" s="185"/>
      <c r="P91" s="186" t="str">
        <f t="shared" si="6"/>
        <v/>
      </c>
      <c r="Q91" s="42"/>
      <c r="R91" s="222"/>
      <c r="S91" s="4"/>
      <c r="T91" s="4"/>
      <c r="U91" s="4"/>
      <c r="V91" s="4"/>
      <c r="W91" s="4"/>
      <c r="X91" s="4"/>
    </row>
    <row r="92" spans="1:243" s="171" customFormat="1" ht="23.85" customHeight="1">
      <c r="A92" s="157"/>
      <c r="B92" s="419"/>
      <c r="C92" s="419"/>
      <c r="D92" s="125"/>
      <c r="E92" s="420"/>
      <c r="F92" s="420"/>
      <c r="G92" s="420"/>
      <c r="H92" s="420"/>
      <c r="I92" s="420"/>
      <c r="J92" s="420"/>
      <c r="K92" s="420"/>
      <c r="L92" s="420"/>
      <c r="M92" s="420"/>
      <c r="N92" s="420"/>
      <c r="O92" s="185"/>
      <c r="P92" s="186" t="str">
        <f t="shared" si="6"/>
        <v/>
      </c>
      <c r="Q92" s="42"/>
      <c r="R92" s="222"/>
      <c r="S92" s="4"/>
      <c r="T92" s="4"/>
      <c r="U92" s="4"/>
      <c r="V92" s="4"/>
      <c r="W92" s="4"/>
      <c r="X92" s="4"/>
    </row>
    <row r="93" spans="1:243" s="171" customFormat="1" ht="23.85" customHeight="1">
      <c r="A93" s="157"/>
      <c r="B93" s="419"/>
      <c r="C93" s="419"/>
      <c r="D93" s="125"/>
      <c r="E93" s="420"/>
      <c r="F93" s="420"/>
      <c r="G93" s="420"/>
      <c r="H93" s="420"/>
      <c r="I93" s="420"/>
      <c r="J93" s="420"/>
      <c r="K93" s="420"/>
      <c r="L93" s="420"/>
      <c r="M93" s="420"/>
      <c r="N93" s="420"/>
      <c r="O93" s="185"/>
      <c r="P93" s="186" t="str">
        <f t="shared" si="6"/>
        <v/>
      </c>
      <c r="Q93" s="42"/>
      <c r="R93" s="222"/>
      <c r="S93" s="4"/>
      <c r="T93" s="4"/>
      <c r="U93" s="4"/>
      <c r="V93" s="4"/>
      <c r="W93" s="4"/>
      <c r="X93" s="4"/>
    </row>
    <row r="94" spans="1:243" s="171" customFormat="1" ht="23.85" customHeight="1">
      <c r="A94" s="157"/>
      <c r="B94" s="419"/>
      <c r="C94" s="419"/>
      <c r="D94" s="125"/>
      <c r="E94" s="420"/>
      <c r="F94" s="420"/>
      <c r="G94" s="420"/>
      <c r="H94" s="420"/>
      <c r="I94" s="420"/>
      <c r="J94" s="420"/>
      <c r="K94" s="420"/>
      <c r="L94" s="420"/>
      <c r="M94" s="420"/>
      <c r="N94" s="420"/>
      <c r="O94" s="185"/>
      <c r="P94" s="186" t="str">
        <f t="shared" si="6"/>
        <v/>
      </c>
      <c r="Q94" s="42"/>
      <c r="R94" s="222"/>
      <c r="S94" s="4"/>
      <c r="T94" s="4"/>
      <c r="U94" s="4"/>
      <c r="V94" s="4"/>
      <c r="W94" s="4"/>
      <c r="X94" s="4"/>
    </row>
    <row r="95" spans="1:243" s="171" customFormat="1" ht="23.85" customHeight="1">
      <c r="A95" s="157"/>
      <c r="B95" s="419"/>
      <c r="C95" s="419"/>
      <c r="D95" s="125"/>
      <c r="E95" s="420"/>
      <c r="F95" s="420"/>
      <c r="G95" s="420"/>
      <c r="H95" s="420"/>
      <c r="I95" s="420"/>
      <c r="J95" s="420"/>
      <c r="K95" s="420"/>
      <c r="L95" s="420"/>
      <c r="M95" s="420"/>
      <c r="N95" s="420"/>
      <c r="O95" s="185"/>
      <c r="P95" s="186" t="str">
        <f t="shared" si="6"/>
        <v/>
      </c>
      <c r="Q95" s="42"/>
      <c r="R95" s="222"/>
      <c r="S95" s="4"/>
      <c r="T95" s="4"/>
      <c r="U95" s="4"/>
      <c r="V95" s="4"/>
      <c r="W95" s="4"/>
      <c r="X95" s="4"/>
    </row>
    <row r="96" spans="1:243" s="171" customFormat="1" ht="23.85" customHeight="1">
      <c r="A96" s="157"/>
      <c r="B96" s="419"/>
      <c r="C96" s="419"/>
      <c r="D96" s="125"/>
      <c r="E96" s="420"/>
      <c r="F96" s="420"/>
      <c r="G96" s="420"/>
      <c r="H96" s="420"/>
      <c r="I96" s="420"/>
      <c r="J96" s="420"/>
      <c r="K96" s="420"/>
      <c r="L96" s="420"/>
      <c r="M96" s="420"/>
      <c r="N96" s="420"/>
      <c r="O96" s="185"/>
      <c r="P96" s="186" t="str">
        <f t="shared" si="6"/>
        <v/>
      </c>
      <c r="Q96" s="42"/>
      <c r="R96" s="222"/>
      <c r="S96" s="4"/>
      <c r="T96" s="4"/>
      <c r="U96" s="4"/>
      <c r="V96" s="4"/>
      <c r="W96" s="4"/>
      <c r="X96" s="4"/>
      <c r="IH96" s="63"/>
      <c r="II96" s="16"/>
    </row>
    <row r="97" spans="1:243" s="171" customFormat="1" ht="23.85" customHeight="1">
      <c r="A97" s="157"/>
      <c r="B97" s="419"/>
      <c r="C97" s="419"/>
      <c r="D97" s="125"/>
      <c r="E97" s="420"/>
      <c r="F97" s="420"/>
      <c r="G97" s="420"/>
      <c r="H97" s="420"/>
      <c r="I97" s="420"/>
      <c r="J97" s="420"/>
      <c r="K97" s="420"/>
      <c r="L97" s="420"/>
      <c r="M97" s="420"/>
      <c r="N97" s="420"/>
      <c r="O97" s="185"/>
      <c r="P97" s="186" t="str">
        <f t="shared" si="6"/>
        <v/>
      </c>
      <c r="Q97" s="42"/>
      <c r="R97" s="222"/>
      <c r="S97" s="4"/>
      <c r="T97" s="4"/>
      <c r="U97" s="4"/>
      <c r="V97" s="4"/>
      <c r="W97" s="4"/>
      <c r="X97" s="4"/>
      <c r="IH97" s="16"/>
      <c r="II97" s="16"/>
    </row>
    <row r="98" spans="1:243" s="171" customFormat="1" ht="23.85" customHeight="1">
      <c r="A98" s="157"/>
      <c r="B98" s="419"/>
      <c r="C98" s="419"/>
      <c r="D98" s="125"/>
      <c r="E98" s="420"/>
      <c r="F98" s="420"/>
      <c r="G98" s="420"/>
      <c r="H98" s="420"/>
      <c r="I98" s="420"/>
      <c r="J98" s="420"/>
      <c r="K98" s="420"/>
      <c r="L98" s="420"/>
      <c r="M98" s="420"/>
      <c r="N98" s="420"/>
      <c r="O98" s="185"/>
      <c r="P98" s="186" t="str">
        <f t="shared" si="6"/>
        <v/>
      </c>
      <c r="Q98" s="42"/>
      <c r="R98" s="222"/>
      <c r="S98" s="4"/>
      <c r="T98" s="4"/>
      <c r="U98" s="4"/>
      <c r="V98" s="4"/>
      <c r="W98" s="4"/>
      <c r="X98" s="4"/>
      <c r="IH98" s="16"/>
      <c r="II98" s="16"/>
    </row>
    <row r="99" spans="1:243" s="171" customFormat="1" ht="23.85" customHeight="1">
      <c r="A99" s="157"/>
      <c r="B99" s="419"/>
      <c r="C99" s="419"/>
      <c r="D99" s="125"/>
      <c r="E99" s="420"/>
      <c r="F99" s="420"/>
      <c r="G99" s="420"/>
      <c r="H99" s="420"/>
      <c r="I99" s="420"/>
      <c r="J99" s="420"/>
      <c r="K99" s="420"/>
      <c r="L99" s="420"/>
      <c r="M99" s="420"/>
      <c r="N99" s="420"/>
      <c r="O99" s="185"/>
      <c r="P99" s="186" t="str">
        <f t="shared" si="6"/>
        <v/>
      </c>
      <c r="Q99" s="42"/>
      <c r="R99" s="222"/>
      <c r="S99" s="4"/>
      <c r="T99" s="4"/>
      <c r="U99" s="4"/>
      <c r="V99" s="4"/>
      <c r="W99" s="4"/>
      <c r="X99" s="4"/>
    </row>
    <row r="100" spans="1:243" s="171" customFormat="1" ht="23.85" customHeight="1">
      <c r="A100" s="157"/>
      <c r="B100" s="419"/>
      <c r="C100" s="419"/>
      <c r="D100" s="125"/>
      <c r="E100" s="420"/>
      <c r="F100" s="420"/>
      <c r="G100" s="420"/>
      <c r="H100" s="420"/>
      <c r="I100" s="420"/>
      <c r="J100" s="420"/>
      <c r="K100" s="420"/>
      <c r="L100" s="420"/>
      <c r="M100" s="420"/>
      <c r="N100" s="420"/>
      <c r="O100" s="185"/>
      <c r="P100" s="186" t="str">
        <f t="shared" si="6"/>
        <v/>
      </c>
      <c r="Q100" s="42"/>
      <c r="R100" s="222"/>
      <c r="S100" s="4"/>
      <c r="T100" s="4"/>
      <c r="U100" s="4"/>
      <c r="V100" s="4"/>
      <c r="W100" s="4"/>
      <c r="X100" s="4"/>
    </row>
    <row r="101" spans="1:243" s="171" customFormat="1" ht="23.85" customHeight="1">
      <c r="A101" s="157"/>
      <c r="B101" s="419"/>
      <c r="C101" s="419"/>
      <c r="D101" s="125"/>
      <c r="E101" s="420"/>
      <c r="F101" s="420"/>
      <c r="G101" s="420"/>
      <c r="H101" s="420"/>
      <c r="I101" s="420"/>
      <c r="J101" s="420"/>
      <c r="K101" s="420"/>
      <c r="L101" s="420"/>
      <c r="M101" s="420"/>
      <c r="N101" s="420"/>
      <c r="O101" s="185"/>
      <c r="P101" s="186" t="str">
        <f t="shared" si="6"/>
        <v/>
      </c>
      <c r="Q101" s="42"/>
      <c r="R101" s="222"/>
      <c r="S101" s="4"/>
      <c r="T101" s="4"/>
      <c r="U101" s="4"/>
      <c r="V101" s="4"/>
      <c r="W101" s="4"/>
      <c r="X101" s="4"/>
    </row>
    <row r="102" spans="1:243" s="171" customFormat="1" ht="23.85" customHeight="1">
      <c r="A102" s="157"/>
      <c r="B102" s="419"/>
      <c r="C102" s="419"/>
      <c r="D102" s="125"/>
      <c r="E102" s="420"/>
      <c r="F102" s="420"/>
      <c r="G102" s="420"/>
      <c r="H102" s="420"/>
      <c r="I102" s="420"/>
      <c r="J102" s="420"/>
      <c r="K102" s="420"/>
      <c r="L102" s="420"/>
      <c r="M102" s="420"/>
      <c r="N102" s="420"/>
      <c r="O102" s="185"/>
      <c r="P102" s="186" t="str">
        <f t="shared" si="6"/>
        <v/>
      </c>
      <c r="Q102" s="42"/>
      <c r="R102" s="222"/>
      <c r="S102" s="4"/>
      <c r="T102" s="4"/>
      <c r="U102" s="4"/>
      <c r="V102" s="4"/>
      <c r="W102" s="4"/>
      <c r="X102" s="4"/>
    </row>
    <row r="103" spans="1:243" s="171" customFormat="1" ht="23.85" customHeight="1">
      <c r="A103" s="157"/>
      <c r="B103" s="419"/>
      <c r="C103" s="419"/>
      <c r="D103" s="125"/>
      <c r="E103" s="420"/>
      <c r="F103" s="420"/>
      <c r="G103" s="420"/>
      <c r="H103" s="420"/>
      <c r="I103" s="420"/>
      <c r="J103" s="420"/>
      <c r="K103" s="420"/>
      <c r="L103" s="420"/>
      <c r="M103" s="420"/>
      <c r="N103" s="420"/>
      <c r="O103" s="185"/>
      <c r="P103" s="186" t="str">
        <f t="shared" si="6"/>
        <v/>
      </c>
      <c r="Q103" s="42"/>
      <c r="R103" s="222"/>
      <c r="S103" s="4"/>
      <c r="T103" s="4"/>
      <c r="U103" s="4"/>
      <c r="V103" s="4"/>
      <c r="W103" s="4"/>
      <c r="X103" s="4"/>
    </row>
    <row r="104" spans="1:243" s="171" customFormat="1" ht="23.85" customHeight="1">
      <c r="A104" s="157"/>
      <c r="B104" s="419"/>
      <c r="C104" s="419"/>
      <c r="D104" s="125"/>
      <c r="E104" s="420"/>
      <c r="F104" s="420"/>
      <c r="G104" s="420"/>
      <c r="H104" s="420"/>
      <c r="I104" s="420"/>
      <c r="J104" s="420"/>
      <c r="K104" s="420"/>
      <c r="L104" s="420"/>
      <c r="M104" s="420"/>
      <c r="N104" s="420"/>
      <c r="O104" s="185"/>
      <c r="P104" s="186" t="str">
        <f t="shared" si="6"/>
        <v/>
      </c>
      <c r="Q104" s="42"/>
      <c r="R104" s="222"/>
      <c r="S104" s="4"/>
      <c r="T104" s="4"/>
      <c r="U104" s="4"/>
      <c r="V104" s="4"/>
      <c r="W104" s="4"/>
      <c r="X104" s="4"/>
    </row>
    <row r="105" spans="1:243" s="171" customFormat="1" ht="23.85" customHeight="1">
      <c r="A105" s="157"/>
      <c r="B105" s="419"/>
      <c r="C105" s="419"/>
      <c r="D105" s="125"/>
      <c r="E105" s="420"/>
      <c r="F105" s="420"/>
      <c r="G105" s="420"/>
      <c r="H105" s="420"/>
      <c r="I105" s="420"/>
      <c r="J105" s="420"/>
      <c r="K105" s="420"/>
      <c r="L105" s="420"/>
      <c r="M105" s="420"/>
      <c r="N105" s="420"/>
      <c r="O105" s="185"/>
      <c r="P105" s="186" t="str">
        <f t="shared" si="6"/>
        <v/>
      </c>
      <c r="Q105" s="42"/>
      <c r="R105" s="222"/>
      <c r="S105" s="4"/>
      <c r="T105" s="4"/>
      <c r="U105" s="4"/>
      <c r="V105" s="4"/>
      <c r="W105" s="4"/>
      <c r="X105" s="4"/>
    </row>
    <row r="106" spans="1:243" s="171" customFormat="1" ht="23.85" customHeight="1">
      <c r="A106" s="157"/>
      <c r="B106" s="419"/>
      <c r="C106" s="419"/>
      <c r="D106" s="125"/>
      <c r="E106" s="420"/>
      <c r="F106" s="420"/>
      <c r="G106" s="420"/>
      <c r="H106" s="420"/>
      <c r="I106" s="420"/>
      <c r="J106" s="420"/>
      <c r="K106" s="420"/>
      <c r="L106" s="420"/>
      <c r="M106" s="420"/>
      <c r="N106" s="420"/>
      <c r="O106" s="185"/>
      <c r="P106" s="186" t="str">
        <f t="shared" si="6"/>
        <v/>
      </c>
      <c r="Q106" s="42"/>
      <c r="R106" s="222"/>
      <c r="S106" s="4"/>
      <c r="T106" s="4"/>
      <c r="U106" s="4"/>
      <c r="V106" s="4"/>
      <c r="W106" s="4"/>
      <c r="X106" s="4"/>
    </row>
    <row r="107" spans="1:243" s="171" customFormat="1" ht="23.85" customHeight="1">
      <c r="A107" s="157"/>
      <c r="B107" s="419"/>
      <c r="C107" s="419"/>
      <c r="D107" s="125"/>
      <c r="E107" s="420"/>
      <c r="F107" s="420"/>
      <c r="G107" s="420"/>
      <c r="H107" s="420"/>
      <c r="I107" s="420"/>
      <c r="J107" s="420"/>
      <c r="K107" s="420"/>
      <c r="L107" s="420"/>
      <c r="M107" s="420"/>
      <c r="N107" s="420"/>
      <c r="O107" s="185"/>
      <c r="P107" s="186" t="str">
        <f t="shared" si="6"/>
        <v/>
      </c>
      <c r="Q107" s="42"/>
      <c r="R107" s="222"/>
      <c r="S107" s="4"/>
      <c r="T107" s="4"/>
      <c r="U107" s="4"/>
      <c r="V107" s="4"/>
      <c r="W107" s="4"/>
      <c r="X107" s="4"/>
    </row>
    <row r="108" spans="1:243" s="171" customFormat="1" ht="23.85" customHeight="1">
      <c r="A108" s="157"/>
      <c r="B108" s="419"/>
      <c r="C108" s="419"/>
      <c r="D108" s="125"/>
      <c r="E108" s="420"/>
      <c r="F108" s="420"/>
      <c r="G108" s="420"/>
      <c r="H108" s="420"/>
      <c r="I108" s="420"/>
      <c r="J108" s="420"/>
      <c r="K108" s="420"/>
      <c r="L108" s="420"/>
      <c r="M108" s="420"/>
      <c r="N108" s="420"/>
      <c r="O108" s="185"/>
      <c r="P108" s="186" t="str">
        <f t="shared" si="6"/>
        <v/>
      </c>
      <c r="Q108" s="42"/>
      <c r="R108" s="222"/>
      <c r="S108" s="4"/>
      <c r="T108" s="4"/>
      <c r="U108" s="4"/>
      <c r="V108" s="4"/>
      <c r="W108" s="4"/>
      <c r="X108" s="4"/>
    </row>
    <row r="109" spans="1:243" s="86" customFormat="1" ht="6" customHeight="1">
      <c r="A109" s="216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3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0"/>
      <c r="B110" s="142" t="s">
        <v>44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49"/>
      <c r="R110" s="243"/>
      <c r="S110" s="93"/>
      <c r="T110" s="93"/>
      <c r="U110" s="93"/>
      <c r="V110" s="94"/>
      <c r="W110" s="32"/>
      <c r="X110" s="78"/>
    </row>
    <row r="111" spans="1:243" customFormat="1" ht="12.75" customHeight="1">
      <c r="A111" s="216"/>
      <c r="B111" s="430" t="str">
        <f>B61</f>
        <v>FAPESP, MARÇO DE 2017</v>
      </c>
      <c r="C111" s="430"/>
      <c r="D111" s="430"/>
      <c r="E111" s="430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2"/>
      <c r="S111" s="28"/>
      <c r="T111" s="28"/>
      <c r="U111" s="28"/>
      <c r="V111" s="28"/>
      <c r="W111" s="28"/>
      <c r="X111" s="4"/>
    </row>
    <row r="112" spans="1:243" customFormat="1">
      <c r="A112" s="224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8"/>
      <c r="S112" s="4"/>
      <c r="T112" s="4"/>
      <c r="U112" s="4"/>
      <c r="V112" s="4"/>
      <c r="W112" s="4"/>
      <c r="X112" s="4"/>
    </row>
    <row r="113" spans="1:24" customFormat="1">
      <c r="A113" s="224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8"/>
      <c r="S113" s="4"/>
      <c r="T113" s="4"/>
      <c r="U113" s="4"/>
      <c r="V113" s="4"/>
      <c r="W113" s="4"/>
      <c r="X113" s="4"/>
    </row>
    <row r="114" spans="1:24" customFormat="1">
      <c r="A114" s="224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8"/>
      <c r="S114" s="4"/>
      <c r="T114" s="4"/>
      <c r="U114" s="4"/>
      <c r="V114" s="4"/>
      <c r="W114" s="4"/>
      <c r="X114" s="4"/>
    </row>
    <row r="115" spans="1:24" customFormat="1">
      <c r="A115" s="224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8"/>
      <c r="S115" s="4"/>
      <c r="T115" s="4"/>
      <c r="U115" s="4"/>
      <c r="V115" s="4"/>
      <c r="W115" s="4"/>
      <c r="X115" s="4"/>
    </row>
    <row r="116" spans="1:24" customFormat="1">
      <c r="A116" s="224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8"/>
      <c r="S116" s="4"/>
      <c r="T116" s="4"/>
      <c r="U116" s="4"/>
      <c r="V116" s="4"/>
      <c r="W116" s="4"/>
      <c r="X116" s="4"/>
    </row>
    <row r="117" spans="1:24" customFormat="1">
      <c r="A117" s="224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8"/>
      <c r="S117" s="4"/>
      <c r="T117" s="4"/>
      <c r="U117" s="4"/>
      <c r="V117" s="4"/>
      <c r="W117" s="4"/>
      <c r="X117" s="4"/>
    </row>
    <row r="118" spans="1:24" customFormat="1">
      <c r="A118" s="224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8"/>
      <c r="S118" s="4"/>
      <c r="T118" s="4"/>
      <c r="U118" s="4"/>
      <c r="V118" s="4"/>
      <c r="W118" s="4"/>
      <c r="X118" s="4"/>
    </row>
    <row r="119" spans="1:24" customFormat="1">
      <c r="A119" s="224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8"/>
      <c r="S119" s="4"/>
      <c r="T119" s="4"/>
      <c r="U119" s="4"/>
      <c r="V119" s="4"/>
      <c r="W119" s="4"/>
      <c r="X119" s="4"/>
    </row>
    <row r="120" spans="1:24" customFormat="1">
      <c r="A120" s="224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8"/>
      <c r="S120" s="4"/>
      <c r="T120" s="4"/>
      <c r="U120" s="4"/>
      <c r="V120" s="4"/>
      <c r="W120" s="4"/>
      <c r="X120" s="4"/>
    </row>
    <row r="121" spans="1:24" customFormat="1">
      <c r="A121" s="224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8"/>
      <c r="S121" s="4"/>
      <c r="T121" s="4"/>
      <c r="U121" s="4"/>
      <c r="V121" s="4"/>
      <c r="W121" s="4"/>
      <c r="X121" s="4"/>
    </row>
    <row r="122" spans="1:24" customFormat="1">
      <c r="A122" s="224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8"/>
      <c r="S122" s="4"/>
      <c r="T122" s="4"/>
      <c r="U122" s="4"/>
      <c r="V122" s="4"/>
      <c r="W122" s="4"/>
      <c r="X122" s="4"/>
    </row>
    <row r="123" spans="1:24" customFormat="1">
      <c r="A123" s="224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8"/>
      <c r="S123" s="4"/>
      <c r="T123" s="4"/>
      <c r="U123" s="4"/>
      <c r="V123" s="4"/>
      <c r="W123" s="4"/>
      <c r="X123" s="4"/>
    </row>
    <row r="124" spans="1:24" customFormat="1">
      <c r="A124" s="224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8"/>
      <c r="S124" s="4"/>
      <c r="T124" s="4"/>
      <c r="U124" s="4"/>
      <c r="V124" s="4"/>
      <c r="W124" s="4"/>
      <c r="X124" s="4"/>
    </row>
    <row r="125" spans="1:24" customFormat="1">
      <c r="A125" s="224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8"/>
      <c r="S125" s="4"/>
      <c r="T125" s="4"/>
      <c r="U125" s="4"/>
      <c r="V125" s="4"/>
      <c r="W125" s="4"/>
      <c r="X125" s="4"/>
    </row>
    <row r="126" spans="1:24" customFormat="1">
      <c r="A126" s="224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8"/>
      <c r="S126" s="4"/>
      <c r="T126" s="4"/>
      <c r="U126" s="4"/>
      <c r="V126" s="4"/>
      <c r="W126" s="4"/>
      <c r="X126" s="4"/>
    </row>
    <row r="127" spans="1:24" customFormat="1">
      <c r="A127" s="224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8"/>
      <c r="S127" s="4"/>
      <c r="T127" s="4"/>
      <c r="U127" s="4"/>
      <c r="V127" s="4"/>
      <c r="W127" s="4"/>
      <c r="X127" s="4"/>
    </row>
    <row r="128" spans="1:24" customFormat="1">
      <c r="A128" s="224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8"/>
      <c r="S128" s="4"/>
      <c r="T128" s="4"/>
      <c r="U128" s="4"/>
      <c r="V128" s="4"/>
      <c r="W128" s="4"/>
      <c r="X128" s="4"/>
    </row>
    <row r="129" spans="1:24" customFormat="1">
      <c r="A129" s="224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8"/>
      <c r="S129" s="4"/>
      <c r="T129" s="4"/>
      <c r="U129" s="4"/>
      <c r="V129" s="4"/>
      <c r="W129" s="4"/>
      <c r="X129" s="4"/>
    </row>
    <row r="130" spans="1:24" customFormat="1">
      <c r="A130" s="224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8"/>
      <c r="S130" s="4"/>
      <c r="T130" s="4"/>
      <c r="U130" s="4"/>
      <c r="V130" s="4"/>
      <c r="W130" s="4"/>
      <c r="X130" s="4"/>
    </row>
    <row r="131" spans="1:24" customFormat="1">
      <c r="A131" s="224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8"/>
      <c r="S131" s="4"/>
      <c r="T131" s="4"/>
      <c r="U131" s="4"/>
      <c r="V131" s="4"/>
      <c r="W131" s="4"/>
      <c r="X131" s="4"/>
    </row>
    <row r="132" spans="1:24" customFormat="1">
      <c r="A132" s="224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8"/>
      <c r="S132" s="4"/>
      <c r="T132" s="4"/>
      <c r="U132" s="4"/>
      <c r="V132" s="4"/>
      <c r="W132" s="4"/>
      <c r="X132" s="4"/>
    </row>
    <row r="133" spans="1:24" customFormat="1">
      <c r="A133" s="224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8"/>
      <c r="S133" s="4"/>
      <c r="T133" s="4"/>
      <c r="U133" s="4"/>
      <c r="V133" s="4"/>
      <c r="W133" s="4"/>
      <c r="X133" s="4"/>
    </row>
    <row r="134" spans="1:24" customFormat="1">
      <c r="A134" s="224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8"/>
      <c r="S134" s="4"/>
      <c r="T134" s="4"/>
      <c r="U134" s="4"/>
      <c r="V134" s="4"/>
      <c r="W134" s="4"/>
      <c r="X134" s="4"/>
    </row>
    <row r="135" spans="1:24" customFormat="1">
      <c r="A135" s="224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8"/>
      <c r="S135" s="4"/>
      <c r="T135" s="4"/>
      <c r="U135" s="4"/>
      <c r="V135" s="4"/>
      <c r="W135" s="4"/>
      <c r="X135" s="4"/>
    </row>
    <row r="136" spans="1:24" customFormat="1">
      <c r="A136" s="224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8"/>
      <c r="S136" s="4"/>
      <c r="T136" s="4"/>
      <c r="U136" s="4"/>
      <c r="V136" s="4"/>
      <c r="W136" s="4"/>
      <c r="X136" s="4"/>
    </row>
    <row r="137" spans="1:24" customFormat="1">
      <c r="A137" s="224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8"/>
      <c r="S137" s="4"/>
      <c r="T137" s="4"/>
      <c r="U137" s="4"/>
      <c r="V137" s="4"/>
      <c r="W137" s="4"/>
      <c r="X137" s="4"/>
    </row>
    <row r="138" spans="1:24" customFormat="1">
      <c r="A138" s="224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8"/>
      <c r="S138" s="4"/>
      <c r="T138" s="4"/>
      <c r="U138" s="4"/>
      <c r="V138" s="4"/>
      <c r="W138" s="4"/>
      <c r="X138" s="4"/>
    </row>
    <row r="139" spans="1:24" customFormat="1">
      <c r="A139" s="224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8"/>
      <c r="S139" s="4"/>
      <c r="T139" s="4"/>
      <c r="U139" s="4"/>
      <c r="V139" s="4"/>
      <c r="W139" s="4"/>
      <c r="X139" s="4"/>
    </row>
    <row r="140" spans="1:24" customFormat="1">
      <c r="A140" s="224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8"/>
      <c r="S140" s="4"/>
      <c r="T140" s="4"/>
      <c r="U140" s="4"/>
      <c r="V140" s="4"/>
      <c r="W140" s="4"/>
      <c r="X140" s="4"/>
    </row>
    <row r="141" spans="1:24" customFormat="1">
      <c r="A141" s="224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8"/>
      <c r="S141" s="4"/>
      <c r="T141" s="4"/>
      <c r="U141" s="4"/>
      <c r="V141" s="4"/>
      <c r="W141" s="4"/>
      <c r="X141" s="4"/>
    </row>
    <row r="142" spans="1:24" customFormat="1">
      <c r="A142" s="224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8"/>
      <c r="S142" s="4"/>
      <c r="T142" s="4"/>
      <c r="U142" s="4"/>
      <c r="V142" s="4"/>
      <c r="W142" s="4"/>
      <c r="X142" s="4"/>
    </row>
    <row r="143" spans="1:24" customFormat="1">
      <c r="A143" s="224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8"/>
      <c r="S143" s="4"/>
      <c r="T143" s="4"/>
      <c r="U143" s="4"/>
      <c r="V143" s="4"/>
      <c r="W143" s="4"/>
      <c r="X143" s="4"/>
    </row>
    <row r="144" spans="1:24" customFormat="1">
      <c r="A144" s="224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8"/>
      <c r="S144" s="4"/>
      <c r="T144" s="4"/>
      <c r="U144" s="4"/>
      <c r="V144" s="4"/>
      <c r="W144" s="4"/>
      <c r="X144" s="4"/>
    </row>
    <row r="145" spans="1:24" customFormat="1">
      <c r="A145" s="224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8"/>
      <c r="S145" s="4"/>
      <c r="T145" s="4"/>
      <c r="U145" s="4"/>
      <c r="V145" s="4"/>
      <c r="W145" s="4"/>
      <c r="X145" s="4"/>
    </row>
    <row r="146" spans="1:24" customFormat="1">
      <c r="A146" s="224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8"/>
      <c r="S146" s="4"/>
      <c r="T146" s="4"/>
      <c r="U146" s="4"/>
      <c r="V146" s="4"/>
      <c r="W146" s="4"/>
      <c r="X146" s="4"/>
    </row>
    <row r="147" spans="1:24" customFormat="1">
      <c r="A147" s="224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8"/>
      <c r="S147" s="4"/>
      <c r="T147" s="4"/>
      <c r="U147" s="4"/>
      <c r="V147" s="4"/>
      <c r="W147" s="4"/>
      <c r="X147" s="4"/>
    </row>
    <row r="148" spans="1:24" customFormat="1">
      <c r="A148" s="224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8"/>
      <c r="S148" s="4"/>
      <c r="T148" s="4"/>
      <c r="U148" s="4"/>
      <c r="V148" s="4"/>
      <c r="W148" s="4"/>
      <c r="X148" s="4"/>
    </row>
    <row r="149" spans="1:24" customFormat="1">
      <c r="A149" s="224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8"/>
      <c r="S149" s="4"/>
      <c r="T149" s="4"/>
      <c r="U149" s="4"/>
      <c r="V149" s="4"/>
      <c r="W149" s="4"/>
      <c r="X149" s="4"/>
    </row>
    <row r="150" spans="1:24" customFormat="1">
      <c r="A150" s="224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8"/>
      <c r="S150" s="4"/>
      <c r="T150" s="4"/>
      <c r="U150" s="4"/>
      <c r="V150" s="4"/>
      <c r="W150" s="4"/>
      <c r="X150" s="4"/>
    </row>
    <row r="151" spans="1:24" customFormat="1">
      <c r="A151" s="224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8"/>
      <c r="S151" s="4"/>
      <c r="T151" s="4"/>
      <c r="U151" s="4"/>
      <c r="V151" s="4"/>
      <c r="W151" s="4"/>
      <c r="X151" s="4"/>
    </row>
    <row r="152" spans="1:24" customFormat="1">
      <c r="A152" s="224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8"/>
      <c r="S152" s="4"/>
      <c r="T152" s="4"/>
      <c r="U152" s="4"/>
      <c r="V152" s="4"/>
      <c r="W152" s="4"/>
      <c r="X152" s="4"/>
    </row>
    <row r="153" spans="1:24" customFormat="1">
      <c r="A153" s="224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8"/>
      <c r="S153" s="4"/>
      <c r="T153" s="4"/>
      <c r="U153" s="4"/>
      <c r="V153" s="4"/>
      <c r="W153" s="4"/>
      <c r="X153" s="4"/>
    </row>
    <row r="154" spans="1:24" customFormat="1">
      <c r="A154" s="224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8"/>
      <c r="S154" s="4"/>
      <c r="T154" s="4"/>
      <c r="U154" s="4"/>
      <c r="V154" s="4"/>
      <c r="W154" s="4"/>
      <c r="X154" s="4"/>
    </row>
    <row r="155" spans="1:24" customFormat="1">
      <c r="A155" s="224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8"/>
      <c r="S155" s="4"/>
      <c r="T155" s="4"/>
      <c r="U155" s="4"/>
      <c r="V155" s="4"/>
      <c r="W155" s="4"/>
      <c r="X155" s="4"/>
    </row>
    <row r="156" spans="1:24" customFormat="1">
      <c r="A156" s="224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8"/>
      <c r="S156" s="4"/>
      <c r="T156" s="4"/>
      <c r="U156" s="4"/>
      <c r="V156" s="4"/>
      <c r="W156" s="4"/>
      <c r="X156" s="4"/>
    </row>
    <row r="157" spans="1:24">
      <c r="P157" s="34"/>
      <c r="Q157" s="34"/>
      <c r="R157" s="208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8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8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8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82</v>
      </c>
    </row>
    <row r="163" spans="1:245" ht="16.5" customHeight="1">
      <c r="B163" s="147" t="s">
        <v>83</v>
      </c>
    </row>
    <row r="164" spans="1:245"/>
    <row r="165" spans="1:245" ht="15">
      <c r="B165" s="90"/>
    </row>
    <row r="166" spans="1:245" s="19" customFormat="1">
      <c r="A166" s="155"/>
      <c r="B166" s="3"/>
      <c r="C166" s="3"/>
      <c r="D166" s="3"/>
      <c r="J166" s="3"/>
      <c r="K166" s="3"/>
      <c r="R166" s="155"/>
    </row>
    <row r="167" spans="1:245" s="19" customFormat="1" ht="14.25">
      <c r="A167" s="155"/>
      <c r="B167" s="371" t="s">
        <v>45</v>
      </c>
      <c r="C167" s="371"/>
      <c r="D167" s="371"/>
      <c r="E167" s="371"/>
      <c r="F167" s="371"/>
      <c r="G167" s="371"/>
      <c r="H167" s="371"/>
      <c r="I167" s="371"/>
      <c r="J167" s="371"/>
      <c r="K167" s="371"/>
      <c r="L167" s="371"/>
      <c r="M167" s="371"/>
      <c r="N167" s="371"/>
      <c r="O167" s="371"/>
      <c r="P167" s="371"/>
      <c r="Q167" s="371"/>
      <c r="R167" s="152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5"/>
      <c r="B168" s="371" t="s">
        <v>43</v>
      </c>
      <c r="C168" s="371"/>
      <c r="D168" s="371"/>
      <c r="E168" s="371"/>
      <c r="F168" s="371"/>
      <c r="G168" s="371"/>
      <c r="H168" s="371"/>
      <c r="I168" s="371"/>
      <c r="J168" s="371"/>
      <c r="K168" s="371"/>
      <c r="L168" s="371"/>
      <c r="M168" s="371"/>
      <c r="N168" s="371"/>
      <c r="O168" s="371"/>
      <c r="P168" s="371"/>
      <c r="Q168" s="371"/>
      <c r="R168" s="152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5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2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5"/>
      <c r="B170" s="394" t="s">
        <v>8</v>
      </c>
      <c r="C170" s="394"/>
      <c r="D170" s="394"/>
      <c r="E170" s="394"/>
      <c r="F170" s="394"/>
      <c r="G170" s="394"/>
      <c r="H170" s="394"/>
      <c r="I170" s="394"/>
      <c r="J170" s="394"/>
      <c r="K170" s="394"/>
      <c r="L170" s="394"/>
      <c r="M170" s="394"/>
      <c r="N170" s="394"/>
      <c r="O170" s="394"/>
      <c r="P170" s="394"/>
      <c r="Q170" s="394"/>
      <c r="R170" s="225"/>
    </row>
    <row r="171" spans="1:245" s="19" customFormat="1">
      <c r="A171" s="24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4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5"/>
      <c r="B172" s="103" t="s">
        <v>46</v>
      </c>
      <c r="C172" s="3"/>
      <c r="D172" s="3"/>
      <c r="J172" s="3"/>
      <c r="K172" s="3"/>
      <c r="R172" s="155"/>
    </row>
    <row r="173" spans="1:245" s="19" customFormat="1" ht="16.5" customHeight="1">
      <c r="A173" s="155"/>
      <c r="B173" s="103" t="s">
        <v>47</v>
      </c>
      <c r="C173" s="3"/>
      <c r="D173" s="3"/>
      <c r="J173" s="3"/>
      <c r="K173" s="3"/>
      <c r="R173" s="155"/>
    </row>
    <row r="174" spans="1:245" s="19" customFormat="1" ht="16.5" customHeight="1">
      <c r="A174" s="155"/>
      <c r="B174" s="103" t="s">
        <v>114</v>
      </c>
      <c r="C174" s="3"/>
      <c r="D174" s="3"/>
      <c r="J174" s="3"/>
      <c r="K174" s="3"/>
      <c r="R174" s="155"/>
    </row>
    <row r="175" spans="1:245" s="19" customFormat="1" ht="16.5" customHeight="1">
      <c r="A175" s="155"/>
      <c r="B175" s="103" t="s">
        <v>115</v>
      </c>
      <c r="C175" s="3"/>
      <c r="D175" s="3"/>
      <c r="J175" s="3"/>
      <c r="K175" s="3"/>
      <c r="R175" s="155"/>
    </row>
    <row r="176" spans="1:245" s="19" customFormat="1" ht="16.5" customHeight="1">
      <c r="A176" s="155"/>
      <c r="B176" s="103" t="s">
        <v>116</v>
      </c>
      <c r="C176" s="3"/>
      <c r="D176" s="3"/>
      <c r="J176" s="3"/>
      <c r="K176" s="3"/>
      <c r="R176" s="155"/>
    </row>
    <row r="177" spans="1:245" s="19" customFormat="1" ht="16.5" customHeight="1">
      <c r="A177" s="155"/>
      <c r="B177" s="103" t="s">
        <v>117</v>
      </c>
      <c r="C177" s="3"/>
      <c r="D177" s="3"/>
      <c r="J177" s="3"/>
      <c r="K177" s="3"/>
      <c r="R177" s="155"/>
    </row>
    <row r="178" spans="1:245" s="19" customFormat="1" ht="16.5" customHeight="1">
      <c r="A178" s="155"/>
      <c r="B178" s="103" t="s">
        <v>118</v>
      </c>
      <c r="C178" s="3"/>
      <c r="D178" s="3"/>
      <c r="J178" s="3"/>
      <c r="K178" s="3"/>
      <c r="R178" s="155"/>
    </row>
    <row r="179" spans="1:245" s="19" customFormat="1" ht="16.5" customHeight="1">
      <c r="A179" s="155"/>
      <c r="B179" s="103" t="s">
        <v>119</v>
      </c>
      <c r="C179" s="3"/>
      <c r="D179" s="3"/>
      <c r="J179" s="3"/>
      <c r="K179" s="3"/>
      <c r="R179" s="155"/>
    </row>
    <row r="180" spans="1:245" s="19" customFormat="1" ht="24" customHeight="1">
      <c r="A180" s="155"/>
      <c r="B180" s="100" t="s">
        <v>12</v>
      </c>
      <c r="C180" s="3"/>
      <c r="D180" s="3"/>
      <c r="J180" s="3"/>
      <c r="K180" s="3"/>
      <c r="R180" s="155"/>
    </row>
    <row r="181" spans="1:245" s="19" customFormat="1" ht="16.5" customHeight="1">
      <c r="A181" s="244"/>
      <c r="B181" s="77" t="s">
        <v>48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4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4"/>
      <c r="B182" s="103" t="s">
        <v>49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4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4"/>
      <c r="B183" s="77" t="s">
        <v>50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4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4"/>
      <c r="B184" s="77" t="s">
        <v>51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4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4"/>
      <c r="B185" s="100" t="s">
        <v>52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4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29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1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29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1"/>
      <c r="S187" s="30"/>
      <c r="T187" s="30"/>
      <c r="U187" s="30"/>
      <c r="V187" s="30"/>
      <c r="W187" s="30"/>
      <c r="X187" s="30"/>
      <c r="Y187" s="30"/>
    </row>
    <row r="188" spans="1:245" s="203" customFormat="1" ht="15.75" customHeight="1">
      <c r="A188" s="228"/>
      <c r="B188" s="421" t="s">
        <v>1</v>
      </c>
      <c r="C188" s="422"/>
      <c r="D188" s="194" t="s">
        <v>6</v>
      </c>
      <c r="E188" s="425" t="s">
        <v>7</v>
      </c>
      <c r="F188" s="426"/>
      <c r="G188" s="426"/>
      <c r="H188" s="426"/>
      <c r="I188" s="426"/>
      <c r="J188" s="426"/>
      <c r="K188" s="426"/>
      <c r="L188" s="426"/>
      <c r="M188" s="426"/>
      <c r="N188" s="427"/>
      <c r="O188" s="195" t="s">
        <v>3</v>
      </c>
      <c r="P188" s="194" t="s">
        <v>4</v>
      </c>
      <c r="Q188" s="194" t="s">
        <v>2</v>
      </c>
      <c r="R188" s="217"/>
    </row>
    <row r="189" spans="1:245" ht="17.25" customHeight="1">
      <c r="A189" s="216"/>
      <c r="B189" s="428">
        <v>1</v>
      </c>
      <c r="C189" s="428"/>
      <c r="D189" s="115">
        <v>1</v>
      </c>
      <c r="E189" s="429" t="s">
        <v>53</v>
      </c>
      <c r="F189" s="429"/>
      <c r="G189" s="429"/>
      <c r="H189" s="429"/>
      <c r="I189" s="429"/>
      <c r="J189" s="429"/>
      <c r="K189" s="429"/>
      <c r="L189" s="429"/>
      <c r="M189" s="429"/>
      <c r="N189" s="429"/>
      <c r="O189" s="132">
        <v>500</v>
      </c>
      <c r="P189" s="201">
        <f>(O189*D189)</f>
        <v>500</v>
      </c>
      <c r="Q189" s="42"/>
      <c r="R189" s="208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6"/>
      <c r="B190" s="428">
        <v>2</v>
      </c>
      <c r="C190" s="428"/>
      <c r="D190" s="115">
        <v>2</v>
      </c>
      <c r="E190" s="429" t="s">
        <v>54</v>
      </c>
      <c r="F190" s="429"/>
      <c r="G190" s="429"/>
      <c r="H190" s="429"/>
      <c r="I190" s="429"/>
      <c r="J190" s="429"/>
      <c r="K190" s="429"/>
      <c r="L190" s="429"/>
      <c r="M190" s="429"/>
      <c r="N190" s="429"/>
      <c r="O190" s="132">
        <v>200</v>
      </c>
      <c r="P190" s="201">
        <f>(O190*D190)</f>
        <v>400</v>
      </c>
      <c r="Q190" s="42"/>
      <c r="R190" s="208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6"/>
      <c r="B191" s="428">
        <v>3</v>
      </c>
      <c r="C191" s="428"/>
      <c r="D191" s="115">
        <v>1</v>
      </c>
      <c r="E191" s="429" t="s">
        <v>55</v>
      </c>
      <c r="F191" s="429"/>
      <c r="G191" s="429"/>
      <c r="H191" s="429"/>
      <c r="I191" s="429"/>
      <c r="J191" s="429"/>
      <c r="K191" s="429"/>
      <c r="L191" s="429"/>
      <c r="M191" s="429"/>
      <c r="N191" s="429"/>
      <c r="O191" s="132">
        <v>2000</v>
      </c>
      <c r="P191" s="201">
        <f>(O191*D191)</f>
        <v>2000</v>
      </c>
      <c r="Q191" s="42"/>
      <c r="R191" s="208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6"/>
      <c r="B192" s="428">
        <v>4</v>
      </c>
      <c r="C192" s="428"/>
      <c r="D192" s="115">
        <v>1</v>
      </c>
      <c r="E192" s="429" t="s">
        <v>56</v>
      </c>
      <c r="F192" s="429"/>
      <c r="G192" s="429"/>
      <c r="H192" s="429"/>
      <c r="I192" s="429"/>
      <c r="J192" s="429"/>
      <c r="K192" s="429"/>
      <c r="L192" s="429"/>
      <c r="M192" s="429"/>
      <c r="N192" s="429"/>
      <c r="O192" s="132">
        <v>2000</v>
      </c>
      <c r="P192" s="201">
        <f>(O192*D192)</f>
        <v>2000</v>
      </c>
      <c r="Q192" s="42"/>
      <c r="R192" s="208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6"/>
      <c r="B193" s="362"/>
      <c r="C193" s="363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5</v>
      </c>
      <c r="P193" s="148">
        <f>SUM(P189:Q192)</f>
        <v>4900</v>
      </c>
      <c r="Q193" s="42"/>
      <c r="R193" s="208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6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1"/>
      <c r="R194" s="223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0"/>
      <c r="B195" s="142" t="s">
        <v>44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49"/>
      <c r="R195" s="243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MARÇO DE 2017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INDGnvMC14jNh9hs2a6drP8sr9SOmLnouBPuOvoVtlgXxcb+Zk3oflo7BAJiN8OwcLvino/naCWVZz7hgQI5Pw==" saltValue="mAFdP6Cx1oiBtY7YkHtFgA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2" customWidth="1"/>
    <col min="14" max="14" width="15.140625" style="19" customWidth="1"/>
    <col min="15" max="15" width="13.42578125" style="19" customWidth="1"/>
    <col min="16" max="16" width="13.85546875" style="162" customWidth="1"/>
    <col min="17" max="17" width="11" style="19" customWidth="1"/>
    <col min="18" max="18" width="2" style="155" customWidth="1"/>
    <col min="19" max="16384" width="9.140625" style="19" hidden="1"/>
  </cols>
  <sheetData>
    <row r="1" spans="1:243" s="28" customFormat="1" ht="31.5" customHeight="1">
      <c r="A1" s="21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0"/>
      <c r="Q1" s="2"/>
      <c r="R1" s="208"/>
    </row>
    <row r="2" spans="1:243" s="28" customFormat="1" ht="12.75" customHeight="1">
      <c r="A2" s="218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47"/>
      <c r="P2" s="447"/>
      <c r="Q2" s="447"/>
      <c r="R2" s="208"/>
    </row>
    <row r="3" spans="1:243" s="28" customFormat="1" ht="12.75" customHeight="1">
      <c r="A3" s="218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8"/>
    </row>
    <row r="4" spans="1:243" s="28" customFormat="1" ht="12.75" customHeight="1">
      <c r="A4" s="218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8"/>
    </row>
    <row r="5" spans="1:243" s="28" customFormat="1" ht="12.75" customHeight="1">
      <c r="A5" s="218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0"/>
      <c r="Q5" s="2"/>
      <c r="R5" s="208"/>
    </row>
    <row r="6" spans="1:243" s="4" customFormat="1" ht="19.5" customHeight="1">
      <c r="A6" s="219"/>
      <c r="B6" s="193" t="s">
        <v>130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8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8"/>
    </row>
    <row r="8" spans="1:243" s="28" customFormat="1" ht="21" customHeight="1">
      <c r="A8" s="218"/>
      <c r="B8" s="442" t="s">
        <v>84</v>
      </c>
      <c r="C8" s="442"/>
      <c r="D8" s="442"/>
      <c r="E8" s="443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230"/>
    </row>
    <row r="9" spans="1:243" s="28" customFormat="1" ht="6.75" customHeight="1">
      <c r="A9" s="218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8"/>
    </row>
    <row r="10" spans="1:243" s="28" customFormat="1" ht="18.75" customHeight="1">
      <c r="A10" s="218"/>
      <c r="B10" s="445" t="s">
        <v>0</v>
      </c>
      <c r="C10" s="445"/>
      <c r="D10" s="378"/>
      <c r="E10" s="378"/>
      <c r="F10" s="378"/>
      <c r="G10" s="179"/>
      <c r="H10" s="179"/>
      <c r="I10" s="179"/>
      <c r="J10" s="179"/>
      <c r="K10" s="3"/>
      <c r="L10" s="3"/>
      <c r="M10" s="3"/>
      <c r="N10" s="3"/>
      <c r="O10" s="179"/>
      <c r="P10" s="179"/>
      <c r="Q10" s="179"/>
      <c r="R10" s="208"/>
    </row>
    <row r="11" spans="1:243" s="28" customFormat="1" ht="6.75" customHeight="1">
      <c r="A11" s="218"/>
      <c r="B11" s="3"/>
      <c r="C11" s="3"/>
      <c r="D11" s="3"/>
      <c r="E11" s="179"/>
      <c r="F11" s="179"/>
      <c r="G11" s="179"/>
      <c r="H11" s="179"/>
      <c r="I11" s="179"/>
      <c r="J11" s="179"/>
      <c r="K11" s="3"/>
      <c r="L11" s="3"/>
      <c r="M11" s="3"/>
      <c r="N11" s="3"/>
      <c r="O11" s="179"/>
      <c r="P11" s="179"/>
      <c r="Q11" s="179"/>
      <c r="R11" s="208"/>
    </row>
    <row r="12" spans="1:243" s="28" customFormat="1" ht="19.5" customHeight="1">
      <c r="A12" s="218"/>
      <c r="B12" s="446" t="s">
        <v>102</v>
      </c>
      <c r="C12" s="446"/>
      <c r="D12" s="349" t="str">
        <f>IF(SUM(O15:O57,O63:O103)=0,"",SUM(O15:O57,O63:O103))</f>
        <v/>
      </c>
      <c r="E12" s="349"/>
      <c r="F12" s="349"/>
      <c r="G12" s="85"/>
      <c r="H12" s="446" t="s">
        <v>90</v>
      </c>
      <c r="I12" s="446"/>
      <c r="J12" s="446"/>
      <c r="K12" s="379" t="str">
        <f>IF(SUM(P15:P57,P63:P103)=0,"",SUM(P15:P57,P63:P103))</f>
        <v/>
      </c>
      <c r="L12" s="379"/>
      <c r="M12" s="379"/>
      <c r="N12" s="85"/>
      <c r="O12" s="85"/>
      <c r="P12" s="85"/>
      <c r="Q12" s="85"/>
      <c r="R12" s="208"/>
    </row>
    <row r="13" spans="1:243" s="31" customFormat="1" ht="6.75" customHeight="1">
      <c r="A13" s="229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1"/>
      <c r="S13" s="30"/>
      <c r="T13" s="30"/>
      <c r="U13" s="30"/>
      <c r="V13" s="30"/>
      <c r="W13" s="30"/>
      <c r="X13" s="30"/>
    </row>
    <row r="14" spans="1:243" s="33" customFormat="1" ht="32.25" customHeight="1">
      <c r="A14" s="220"/>
      <c r="B14" s="177" t="s">
        <v>1</v>
      </c>
      <c r="C14" s="177" t="s">
        <v>6</v>
      </c>
      <c r="D14" s="425" t="s">
        <v>7</v>
      </c>
      <c r="E14" s="426"/>
      <c r="F14" s="426"/>
      <c r="G14" s="426"/>
      <c r="H14" s="426"/>
      <c r="I14" s="426"/>
      <c r="J14" s="426"/>
      <c r="K14" s="426"/>
      <c r="L14" s="427"/>
      <c r="M14" s="189" t="s">
        <v>101</v>
      </c>
      <c r="N14" s="178" t="s">
        <v>3</v>
      </c>
      <c r="O14" s="253" t="s">
        <v>89</v>
      </c>
      <c r="P14" s="253" t="s">
        <v>91</v>
      </c>
      <c r="Q14" s="177" t="s">
        <v>2</v>
      </c>
      <c r="R14" s="232"/>
      <c r="T14" s="32"/>
      <c r="U14" s="32"/>
      <c r="V14" s="32"/>
      <c r="W14" s="32"/>
      <c r="X14" s="32"/>
    </row>
    <row r="15" spans="1:243" s="34" customFormat="1" ht="23.65" customHeight="1">
      <c r="A15" s="157"/>
      <c r="B15" s="125"/>
      <c r="C15" s="125"/>
      <c r="D15" s="420"/>
      <c r="E15" s="420"/>
      <c r="F15" s="420"/>
      <c r="G15" s="420"/>
      <c r="H15" s="420"/>
      <c r="I15" s="420"/>
      <c r="J15" s="420"/>
      <c r="K15" s="420"/>
      <c r="L15" s="420"/>
      <c r="M15" s="164"/>
      <c r="N15" s="187"/>
      <c r="O15" s="186" t="str">
        <f t="shared" ref="O15:O57" si="0">IF(M15="DIP",C15*N15,"")</f>
        <v/>
      </c>
      <c r="P15" s="188" t="str">
        <f t="shared" ref="P15:P57" si="1">IF(M15="DIE",C15*N15,"")</f>
        <v/>
      </c>
      <c r="Q15" s="42"/>
      <c r="R15" s="208"/>
      <c r="S15" s="294" t="s">
        <v>92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7"/>
      <c r="B16" s="125"/>
      <c r="C16" s="125"/>
      <c r="D16" s="420"/>
      <c r="E16" s="420"/>
      <c r="F16" s="420"/>
      <c r="G16" s="420"/>
      <c r="H16" s="420"/>
      <c r="I16" s="420"/>
      <c r="J16" s="420"/>
      <c r="K16" s="420"/>
      <c r="L16" s="420"/>
      <c r="M16" s="270"/>
      <c r="N16" s="187"/>
      <c r="O16" s="186" t="str">
        <f t="shared" si="0"/>
        <v/>
      </c>
      <c r="P16" s="188" t="str">
        <f t="shared" si="1"/>
        <v/>
      </c>
      <c r="Q16" s="42"/>
      <c r="R16" s="208"/>
      <c r="S16" s="295" t="s">
        <v>93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7"/>
      <c r="B17" s="125"/>
      <c r="C17" s="125"/>
      <c r="D17" s="420"/>
      <c r="E17" s="420"/>
      <c r="F17" s="420"/>
      <c r="G17" s="420"/>
      <c r="H17" s="420"/>
      <c r="I17" s="420"/>
      <c r="J17" s="420"/>
      <c r="K17" s="420"/>
      <c r="L17" s="420"/>
      <c r="M17" s="270"/>
      <c r="N17" s="187"/>
      <c r="O17" s="186" t="str">
        <f t="shared" si="0"/>
        <v/>
      </c>
      <c r="P17" s="188" t="str">
        <f t="shared" si="1"/>
        <v/>
      </c>
      <c r="Q17" s="42"/>
      <c r="R17" s="208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7"/>
      <c r="B18" s="125"/>
      <c r="C18" s="125"/>
      <c r="D18" s="420"/>
      <c r="E18" s="420"/>
      <c r="F18" s="420"/>
      <c r="G18" s="420"/>
      <c r="H18" s="420"/>
      <c r="I18" s="420"/>
      <c r="J18" s="420"/>
      <c r="K18" s="420"/>
      <c r="L18" s="420"/>
      <c r="M18" s="270"/>
      <c r="N18" s="187"/>
      <c r="O18" s="186" t="str">
        <f t="shared" si="0"/>
        <v/>
      </c>
      <c r="P18" s="188" t="str">
        <f t="shared" si="1"/>
        <v/>
      </c>
      <c r="Q18" s="42"/>
      <c r="R18" s="208"/>
      <c r="S18" s="28"/>
      <c r="T18" s="28"/>
      <c r="U18" s="28"/>
      <c r="V18" s="28"/>
      <c r="W18" s="28"/>
      <c r="X18" s="28"/>
    </row>
    <row r="19" spans="1:243" s="34" customFormat="1" ht="23.65" customHeight="1">
      <c r="A19" s="157"/>
      <c r="B19" s="125"/>
      <c r="C19" s="125"/>
      <c r="D19" s="420"/>
      <c r="E19" s="420"/>
      <c r="F19" s="420"/>
      <c r="G19" s="420"/>
      <c r="H19" s="420"/>
      <c r="I19" s="420"/>
      <c r="J19" s="420"/>
      <c r="K19" s="420"/>
      <c r="L19" s="420"/>
      <c r="M19" s="270"/>
      <c r="N19" s="187"/>
      <c r="O19" s="186" t="str">
        <f t="shared" si="0"/>
        <v/>
      </c>
      <c r="P19" s="188" t="str">
        <f t="shared" si="1"/>
        <v/>
      </c>
      <c r="Q19" s="42"/>
      <c r="R19" s="208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7"/>
      <c r="B20" s="125"/>
      <c r="C20" s="125"/>
      <c r="D20" s="420"/>
      <c r="E20" s="420"/>
      <c r="F20" s="420"/>
      <c r="G20" s="420"/>
      <c r="H20" s="420"/>
      <c r="I20" s="420"/>
      <c r="J20" s="420"/>
      <c r="K20" s="420"/>
      <c r="L20" s="420"/>
      <c r="M20" s="270"/>
      <c r="N20" s="187"/>
      <c r="O20" s="186" t="str">
        <f t="shared" si="0"/>
        <v/>
      </c>
      <c r="P20" s="188" t="str">
        <f t="shared" si="1"/>
        <v/>
      </c>
      <c r="Q20" s="42"/>
      <c r="R20" s="208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7"/>
      <c r="B21" s="125"/>
      <c r="C21" s="125"/>
      <c r="D21" s="420"/>
      <c r="E21" s="420"/>
      <c r="F21" s="420"/>
      <c r="G21" s="420"/>
      <c r="H21" s="420"/>
      <c r="I21" s="420"/>
      <c r="J21" s="420"/>
      <c r="K21" s="420"/>
      <c r="L21" s="420"/>
      <c r="M21" s="270"/>
      <c r="N21" s="187"/>
      <c r="O21" s="186" t="str">
        <f t="shared" si="0"/>
        <v/>
      </c>
      <c r="P21" s="188" t="str">
        <f t="shared" si="1"/>
        <v/>
      </c>
      <c r="Q21" s="42"/>
      <c r="R21" s="208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7"/>
      <c r="B22" s="125"/>
      <c r="C22" s="125"/>
      <c r="D22" s="420"/>
      <c r="E22" s="420"/>
      <c r="F22" s="420"/>
      <c r="G22" s="420"/>
      <c r="H22" s="420"/>
      <c r="I22" s="420"/>
      <c r="J22" s="420"/>
      <c r="K22" s="420"/>
      <c r="L22" s="420"/>
      <c r="M22" s="270"/>
      <c r="N22" s="187"/>
      <c r="O22" s="186" t="str">
        <f t="shared" si="0"/>
        <v/>
      </c>
      <c r="P22" s="188" t="str">
        <f t="shared" si="1"/>
        <v/>
      </c>
      <c r="Q22" s="42"/>
      <c r="R22" s="208"/>
      <c r="S22" s="28"/>
      <c r="T22" s="28"/>
      <c r="U22" s="28"/>
      <c r="V22" s="28"/>
      <c r="W22" s="28"/>
      <c r="X22" s="28"/>
    </row>
    <row r="23" spans="1:243" s="34" customFormat="1" ht="23.65" customHeight="1">
      <c r="A23" s="157"/>
      <c r="B23" s="125"/>
      <c r="C23" s="125"/>
      <c r="D23" s="420"/>
      <c r="E23" s="420"/>
      <c r="F23" s="420"/>
      <c r="G23" s="420"/>
      <c r="H23" s="420"/>
      <c r="I23" s="420"/>
      <c r="J23" s="420"/>
      <c r="K23" s="420"/>
      <c r="L23" s="420"/>
      <c r="M23" s="270"/>
      <c r="N23" s="187"/>
      <c r="O23" s="186" t="str">
        <f t="shared" si="0"/>
        <v/>
      </c>
      <c r="P23" s="188" t="str">
        <f t="shared" si="1"/>
        <v/>
      </c>
      <c r="Q23" s="42"/>
      <c r="R23" s="208"/>
      <c r="S23" s="28"/>
      <c r="T23" s="28"/>
      <c r="U23" s="28"/>
      <c r="V23" s="28"/>
      <c r="W23" s="28"/>
      <c r="X23" s="28"/>
    </row>
    <row r="24" spans="1:243" s="34" customFormat="1" ht="23.65" customHeight="1">
      <c r="A24" s="157"/>
      <c r="B24" s="125"/>
      <c r="C24" s="125"/>
      <c r="D24" s="420"/>
      <c r="E24" s="420"/>
      <c r="F24" s="420"/>
      <c r="G24" s="420"/>
      <c r="H24" s="420"/>
      <c r="I24" s="420"/>
      <c r="J24" s="420"/>
      <c r="K24" s="420"/>
      <c r="L24" s="420"/>
      <c r="M24" s="270"/>
      <c r="N24" s="187"/>
      <c r="O24" s="186" t="str">
        <f t="shared" si="0"/>
        <v/>
      </c>
      <c r="P24" s="188" t="str">
        <f t="shared" si="1"/>
        <v/>
      </c>
      <c r="Q24" s="42"/>
      <c r="R24" s="208"/>
      <c r="S24" s="28"/>
      <c r="T24" s="28"/>
      <c r="U24" s="28"/>
      <c r="V24" s="28"/>
      <c r="W24" s="28"/>
      <c r="X24" s="28"/>
    </row>
    <row r="25" spans="1:243" s="34" customFormat="1" ht="23.65" customHeight="1">
      <c r="A25" s="157"/>
      <c r="B25" s="125"/>
      <c r="C25" s="125"/>
      <c r="D25" s="420"/>
      <c r="E25" s="420"/>
      <c r="F25" s="420"/>
      <c r="G25" s="420"/>
      <c r="H25" s="420"/>
      <c r="I25" s="420"/>
      <c r="J25" s="420"/>
      <c r="K25" s="420"/>
      <c r="L25" s="420"/>
      <c r="M25" s="270"/>
      <c r="N25" s="187"/>
      <c r="O25" s="186" t="str">
        <f t="shared" si="0"/>
        <v/>
      </c>
      <c r="P25" s="188" t="str">
        <f t="shared" si="1"/>
        <v/>
      </c>
      <c r="Q25" s="42"/>
      <c r="R25" s="208"/>
      <c r="S25" s="28"/>
      <c r="T25" s="28"/>
      <c r="U25" s="28"/>
      <c r="V25" s="28"/>
      <c r="W25" s="28"/>
      <c r="X25" s="28"/>
    </row>
    <row r="26" spans="1:243" s="34" customFormat="1" ht="23.65" customHeight="1">
      <c r="A26" s="157"/>
      <c r="B26" s="125"/>
      <c r="C26" s="125"/>
      <c r="D26" s="420"/>
      <c r="E26" s="420"/>
      <c r="F26" s="420"/>
      <c r="G26" s="420"/>
      <c r="H26" s="420"/>
      <c r="I26" s="420"/>
      <c r="J26" s="420"/>
      <c r="K26" s="420"/>
      <c r="L26" s="420"/>
      <c r="M26" s="270"/>
      <c r="N26" s="187"/>
      <c r="O26" s="186" t="str">
        <f t="shared" si="0"/>
        <v/>
      </c>
      <c r="P26" s="188" t="str">
        <f t="shared" si="1"/>
        <v/>
      </c>
      <c r="Q26" s="42"/>
      <c r="R26" s="208"/>
      <c r="S26" s="28"/>
      <c r="T26" s="28"/>
      <c r="U26" s="28"/>
      <c r="V26" s="28"/>
      <c r="W26" s="28"/>
      <c r="X26" s="28"/>
    </row>
    <row r="27" spans="1:243" s="34" customFormat="1" ht="23.65" customHeight="1">
      <c r="A27" s="157"/>
      <c r="B27" s="125"/>
      <c r="C27" s="125"/>
      <c r="D27" s="420"/>
      <c r="E27" s="420"/>
      <c r="F27" s="420"/>
      <c r="G27" s="420"/>
      <c r="H27" s="420"/>
      <c r="I27" s="420"/>
      <c r="J27" s="420"/>
      <c r="K27" s="420"/>
      <c r="L27" s="420"/>
      <c r="M27" s="270"/>
      <c r="N27" s="187"/>
      <c r="O27" s="186" t="str">
        <f t="shared" si="0"/>
        <v/>
      </c>
      <c r="P27" s="188" t="str">
        <f t="shared" si="1"/>
        <v/>
      </c>
      <c r="Q27" s="42"/>
      <c r="R27" s="208"/>
      <c r="S27" s="28"/>
      <c r="T27" s="28"/>
      <c r="U27" s="28"/>
      <c r="V27" s="28"/>
      <c r="W27" s="28"/>
      <c r="X27" s="28"/>
    </row>
    <row r="28" spans="1:243" s="34" customFormat="1" ht="23.65" customHeight="1">
      <c r="A28" s="157"/>
      <c r="B28" s="125"/>
      <c r="C28" s="125"/>
      <c r="D28" s="420"/>
      <c r="E28" s="420"/>
      <c r="F28" s="420"/>
      <c r="G28" s="420"/>
      <c r="H28" s="420"/>
      <c r="I28" s="420"/>
      <c r="J28" s="420"/>
      <c r="K28" s="420"/>
      <c r="L28" s="420"/>
      <c r="M28" s="270"/>
      <c r="N28" s="187"/>
      <c r="O28" s="186" t="str">
        <f t="shared" si="0"/>
        <v/>
      </c>
      <c r="P28" s="188" t="str">
        <f t="shared" si="1"/>
        <v/>
      </c>
      <c r="Q28" s="42"/>
      <c r="R28" s="208"/>
      <c r="S28" s="28"/>
      <c r="T28" s="28"/>
      <c r="U28" s="28"/>
      <c r="V28" s="28"/>
      <c r="W28" s="28"/>
      <c r="X28" s="28"/>
    </row>
    <row r="29" spans="1:243" s="34" customFormat="1" ht="23.65" customHeight="1">
      <c r="A29" s="157"/>
      <c r="B29" s="125"/>
      <c r="C29" s="125"/>
      <c r="D29" s="420"/>
      <c r="E29" s="420"/>
      <c r="F29" s="420"/>
      <c r="G29" s="420"/>
      <c r="H29" s="420"/>
      <c r="I29" s="420"/>
      <c r="J29" s="420"/>
      <c r="K29" s="420"/>
      <c r="L29" s="420"/>
      <c r="M29" s="270"/>
      <c r="N29" s="187"/>
      <c r="O29" s="186" t="str">
        <f t="shared" si="0"/>
        <v/>
      </c>
      <c r="P29" s="188" t="str">
        <f t="shared" si="1"/>
        <v/>
      </c>
      <c r="Q29" s="42"/>
      <c r="R29" s="208"/>
      <c r="S29" s="28"/>
      <c r="T29" s="28"/>
      <c r="U29" s="28"/>
      <c r="V29" s="28"/>
      <c r="W29" s="28"/>
      <c r="X29" s="28"/>
    </row>
    <row r="30" spans="1:243" s="34" customFormat="1" ht="23.65" customHeight="1">
      <c r="A30" s="157"/>
      <c r="B30" s="125"/>
      <c r="C30" s="125"/>
      <c r="D30" s="420"/>
      <c r="E30" s="420"/>
      <c r="F30" s="420"/>
      <c r="G30" s="420"/>
      <c r="H30" s="420"/>
      <c r="I30" s="420"/>
      <c r="J30" s="420"/>
      <c r="K30" s="420"/>
      <c r="L30" s="420"/>
      <c r="M30" s="270"/>
      <c r="N30" s="187"/>
      <c r="O30" s="186" t="str">
        <f t="shared" si="0"/>
        <v/>
      </c>
      <c r="P30" s="188" t="str">
        <f t="shared" si="1"/>
        <v/>
      </c>
      <c r="Q30" s="42"/>
      <c r="R30" s="208"/>
      <c r="S30" s="28"/>
      <c r="T30" s="28"/>
      <c r="U30" s="28"/>
      <c r="V30" s="28"/>
      <c r="W30" s="28"/>
      <c r="X30" s="28"/>
    </row>
    <row r="31" spans="1:243" s="34" customFormat="1" ht="23.65" customHeight="1">
      <c r="A31" s="157"/>
      <c r="B31" s="125"/>
      <c r="C31" s="125"/>
      <c r="D31" s="420"/>
      <c r="E31" s="420"/>
      <c r="F31" s="420"/>
      <c r="G31" s="420"/>
      <c r="H31" s="420"/>
      <c r="I31" s="420"/>
      <c r="J31" s="420"/>
      <c r="K31" s="420"/>
      <c r="L31" s="420"/>
      <c r="M31" s="270"/>
      <c r="N31" s="187"/>
      <c r="O31" s="186" t="str">
        <f t="shared" si="0"/>
        <v/>
      </c>
      <c r="P31" s="188" t="str">
        <f t="shared" si="1"/>
        <v/>
      </c>
      <c r="Q31" s="42"/>
      <c r="R31" s="208"/>
      <c r="S31" s="28"/>
      <c r="T31" s="28"/>
      <c r="U31" s="28"/>
      <c r="V31" s="28"/>
      <c r="W31" s="28"/>
      <c r="X31" s="28"/>
    </row>
    <row r="32" spans="1:243" s="34" customFormat="1" ht="23.65" customHeight="1">
      <c r="A32" s="157"/>
      <c r="B32" s="125"/>
      <c r="C32" s="125"/>
      <c r="D32" s="420"/>
      <c r="E32" s="420"/>
      <c r="F32" s="420"/>
      <c r="G32" s="420"/>
      <c r="H32" s="420"/>
      <c r="I32" s="420"/>
      <c r="J32" s="420"/>
      <c r="K32" s="420"/>
      <c r="L32" s="420"/>
      <c r="M32" s="270"/>
      <c r="N32" s="187"/>
      <c r="O32" s="186" t="str">
        <f t="shared" si="0"/>
        <v/>
      </c>
      <c r="P32" s="188" t="str">
        <f t="shared" si="1"/>
        <v/>
      </c>
      <c r="Q32" s="42"/>
      <c r="R32" s="208"/>
      <c r="S32" s="28"/>
      <c r="T32" s="28"/>
      <c r="U32" s="28"/>
      <c r="V32" s="28"/>
      <c r="W32" s="28"/>
      <c r="X32" s="28"/>
    </row>
    <row r="33" spans="1:243" s="34" customFormat="1" ht="23.65" customHeight="1">
      <c r="A33" s="157"/>
      <c r="B33" s="125"/>
      <c r="C33" s="125"/>
      <c r="D33" s="420"/>
      <c r="E33" s="420"/>
      <c r="F33" s="420"/>
      <c r="G33" s="420"/>
      <c r="H33" s="420"/>
      <c r="I33" s="420"/>
      <c r="J33" s="420"/>
      <c r="K33" s="420"/>
      <c r="L33" s="420"/>
      <c r="M33" s="270"/>
      <c r="N33" s="187"/>
      <c r="O33" s="186" t="str">
        <f t="shared" ref="O33:O54" si="2">IF(M33="DIP",C33*N33,"")</f>
        <v/>
      </c>
      <c r="P33" s="188" t="str">
        <f t="shared" ref="P33:P55" si="3">IF(M33="DIE",C33*N33,"")</f>
        <v/>
      </c>
      <c r="Q33" s="42"/>
      <c r="R33" s="208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7"/>
      <c r="B34" s="125"/>
      <c r="C34" s="125"/>
      <c r="D34" s="420"/>
      <c r="E34" s="420"/>
      <c r="F34" s="420"/>
      <c r="G34" s="420"/>
      <c r="H34" s="420"/>
      <c r="I34" s="420"/>
      <c r="J34" s="420"/>
      <c r="K34" s="420"/>
      <c r="L34" s="420"/>
      <c r="M34" s="270"/>
      <c r="N34" s="187"/>
      <c r="O34" s="186" t="str">
        <f t="shared" si="2"/>
        <v/>
      </c>
      <c r="P34" s="188" t="str">
        <f t="shared" si="3"/>
        <v/>
      </c>
      <c r="Q34" s="42"/>
      <c r="R34" s="208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7"/>
      <c r="B35" s="125"/>
      <c r="C35" s="125"/>
      <c r="D35" s="420"/>
      <c r="E35" s="420"/>
      <c r="F35" s="420"/>
      <c r="G35" s="420"/>
      <c r="H35" s="420"/>
      <c r="I35" s="420"/>
      <c r="J35" s="420"/>
      <c r="K35" s="420"/>
      <c r="L35" s="420"/>
      <c r="M35" s="270"/>
      <c r="N35" s="187"/>
      <c r="O35" s="186" t="str">
        <f t="shared" si="2"/>
        <v/>
      </c>
      <c r="P35" s="188" t="str">
        <f t="shared" si="3"/>
        <v/>
      </c>
      <c r="Q35" s="42"/>
      <c r="R35" s="208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7"/>
      <c r="B36" s="125"/>
      <c r="C36" s="125"/>
      <c r="D36" s="420"/>
      <c r="E36" s="420"/>
      <c r="F36" s="420"/>
      <c r="G36" s="420"/>
      <c r="H36" s="420"/>
      <c r="I36" s="420"/>
      <c r="J36" s="420"/>
      <c r="K36" s="420"/>
      <c r="L36" s="420"/>
      <c r="M36" s="270"/>
      <c r="N36" s="187"/>
      <c r="O36" s="186" t="str">
        <f t="shared" si="2"/>
        <v/>
      </c>
      <c r="P36" s="188" t="str">
        <f t="shared" si="3"/>
        <v/>
      </c>
      <c r="Q36" s="42"/>
      <c r="R36" s="208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7"/>
      <c r="B37" s="125"/>
      <c r="C37" s="125"/>
      <c r="D37" s="420"/>
      <c r="E37" s="420"/>
      <c r="F37" s="420"/>
      <c r="G37" s="420"/>
      <c r="H37" s="420"/>
      <c r="I37" s="420"/>
      <c r="J37" s="420"/>
      <c r="K37" s="420"/>
      <c r="L37" s="420"/>
      <c r="M37" s="270"/>
      <c r="N37" s="187"/>
      <c r="O37" s="186" t="str">
        <f t="shared" si="2"/>
        <v/>
      </c>
      <c r="P37" s="188" t="str">
        <f t="shared" si="3"/>
        <v/>
      </c>
      <c r="Q37" s="42"/>
      <c r="R37" s="208"/>
      <c r="S37" s="28"/>
      <c r="T37" s="28"/>
      <c r="U37" s="28"/>
      <c r="V37" s="28"/>
      <c r="W37" s="28"/>
      <c r="X37" s="28"/>
    </row>
    <row r="38" spans="1:243" s="34" customFormat="1" ht="23.65" customHeight="1">
      <c r="A38" s="157"/>
      <c r="B38" s="125"/>
      <c r="C38" s="125"/>
      <c r="D38" s="420"/>
      <c r="E38" s="420"/>
      <c r="F38" s="420"/>
      <c r="G38" s="420"/>
      <c r="H38" s="420"/>
      <c r="I38" s="420"/>
      <c r="J38" s="420"/>
      <c r="K38" s="420"/>
      <c r="L38" s="420"/>
      <c r="M38" s="270"/>
      <c r="N38" s="187"/>
      <c r="O38" s="186" t="str">
        <f t="shared" si="2"/>
        <v/>
      </c>
      <c r="P38" s="188" t="str">
        <f t="shared" si="3"/>
        <v/>
      </c>
      <c r="Q38" s="42"/>
      <c r="R38" s="208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7"/>
      <c r="B39" s="125"/>
      <c r="C39" s="125"/>
      <c r="D39" s="420"/>
      <c r="E39" s="420"/>
      <c r="F39" s="420"/>
      <c r="G39" s="420"/>
      <c r="H39" s="420"/>
      <c r="I39" s="420"/>
      <c r="J39" s="420"/>
      <c r="K39" s="420"/>
      <c r="L39" s="420"/>
      <c r="M39" s="270"/>
      <c r="N39" s="187"/>
      <c r="O39" s="186" t="str">
        <f t="shared" si="2"/>
        <v/>
      </c>
      <c r="P39" s="188" t="str">
        <f t="shared" si="3"/>
        <v/>
      </c>
      <c r="Q39" s="42"/>
      <c r="R39" s="208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7"/>
      <c r="B40" s="125"/>
      <c r="C40" s="125"/>
      <c r="D40" s="420"/>
      <c r="E40" s="420"/>
      <c r="F40" s="420"/>
      <c r="G40" s="420"/>
      <c r="H40" s="420"/>
      <c r="I40" s="420"/>
      <c r="J40" s="420"/>
      <c r="K40" s="420"/>
      <c r="L40" s="420"/>
      <c r="M40" s="270"/>
      <c r="N40" s="187"/>
      <c r="O40" s="186" t="str">
        <f t="shared" si="2"/>
        <v/>
      </c>
      <c r="P40" s="188" t="str">
        <f t="shared" si="3"/>
        <v/>
      </c>
      <c r="Q40" s="42"/>
      <c r="R40" s="208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7"/>
      <c r="B41" s="125"/>
      <c r="C41" s="125"/>
      <c r="D41" s="420"/>
      <c r="E41" s="420"/>
      <c r="F41" s="420"/>
      <c r="G41" s="420"/>
      <c r="H41" s="420"/>
      <c r="I41" s="420"/>
      <c r="J41" s="420"/>
      <c r="K41" s="420"/>
      <c r="L41" s="420"/>
      <c r="M41" s="270"/>
      <c r="N41" s="187"/>
      <c r="O41" s="186" t="str">
        <f t="shared" si="2"/>
        <v/>
      </c>
      <c r="P41" s="188" t="str">
        <f t="shared" si="3"/>
        <v/>
      </c>
      <c r="Q41" s="42"/>
      <c r="R41" s="208"/>
      <c r="S41" s="28"/>
      <c r="T41" s="28"/>
      <c r="U41" s="28"/>
      <c r="V41" s="28"/>
      <c r="W41" s="28"/>
      <c r="X41" s="28"/>
    </row>
    <row r="42" spans="1:243" s="34" customFormat="1" ht="23.65" customHeight="1">
      <c r="A42" s="157"/>
      <c r="B42" s="125"/>
      <c r="C42" s="125"/>
      <c r="D42" s="420"/>
      <c r="E42" s="420"/>
      <c r="F42" s="420"/>
      <c r="G42" s="420"/>
      <c r="H42" s="420"/>
      <c r="I42" s="420"/>
      <c r="J42" s="420"/>
      <c r="K42" s="420"/>
      <c r="L42" s="420"/>
      <c r="M42" s="270"/>
      <c r="N42" s="187"/>
      <c r="O42" s="186" t="str">
        <f t="shared" si="2"/>
        <v/>
      </c>
      <c r="P42" s="188" t="str">
        <f t="shared" si="3"/>
        <v/>
      </c>
      <c r="Q42" s="42"/>
      <c r="R42" s="208"/>
      <c r="S42" s="28"/>
      <c r="T42" s="28"/>
      <c r="U42" s="28"/>
      <c r="V42" s="28"/>
      <c r="W42" s="28"/>
      <c r="X42" s="28"/>
    </row>
    <row r="43" spans="1:243" s="34" customFormat="1" ht="23.65" customHeight="1">
      <c r="A43" s="157"/>
      <c r="B43" s="125"/>
      <c r="C43" s="125"/>
      <c r="D43" s="420"/>
      <c r="E43" s="420"/>
      <c r="F43" s="420"/>
      <c r="G43" s="420"/>
      <c r="H43" s="420"/>
      <c r="I43" s="420"/>
      <c r="J43" s="420"/>
      <c r="K43" s="420"/>
      <c r="L43" s="420"/>
      <c r="M43" s="270"/>
      <c r="N43" s="187"/>
      <c r="O43" s="186" t="str">
        <f t="shared" si="2"/>
        <v/>
      </c>
      <c r="P43" s="188" t="str">
        <f t="shared" si="3"/>
        <v/>
      </c>
      <c r="Q43" s="42"/>
      <c r="R43" s="208"/>
      <c r="S43" s="28"/>
      <c r="T43" s="28"/>
      <c r="U43" s="28"/>
      <c r="V43" s="28"/>
      <c r="W43" s="28"/>
      <c r="X43" s="28"/>
    </row>
    <row r="44" spans="1:243" s="34" customFormat="1" ht="23.65" customHeight="1">
      <c r="A44" s="157"/>
      <c r="B44" s="125"/>
      <c r="C44" s="125"/>
      <c r="D44" s="420"/>
      <c r="E44" s="420"/>
      <c r="F44" s="420"/>
      <c r="G44" s="420"/>
      <c r="H44" s="420"/>
      <c r="I44" s="420"/>
      <c r="J44" s="420"/>
      <c r="K44" s="420"/>
      <c r="L44" s="420"/>
      <c r="M44" s="270"/>
      <c r="N44" s="187"/>
      <c r="O44" s="186" t="str">
        <f t="shared" si="2"/>
        <v/>
      </c>
      <c r="P44" s="188" t="str">
        <f t="shared" si="3"/>
        <v/>
      </c>
      <c r="Q44" s="42"/>
      <c r="R44" s="208"/>
      <c r="S44" s="28"/>
      <c r="T44" s="28"/>
      <c r="U44" s="28"/>
      <c r="V44" s="28"/>
      <c r="W44" s="28"/>
      <c r="X44" s="28"/>
    </row>
    <row r="45" spans="1:243" s="34" customFormat="1" ht="23.65" customHeight="1">
      <c r="A45" s="157"/>
      <c r="B45" s="125"/>
      <c r="C45" s="125"/>
      <c r="D45" s="420"/>
      <c r="E45" s="420"/>
      <c r="F45" s="420"/>
      <c r="G45" s="420"/>
      <c r="H45" s="420"/>
      <c r="I45" s="420"/>
      <c r="J45" s="420"/>
      <c r="K45" s="420"/>
      <c r="L45" s="420"/>
      <c r="M45" s="270"/>
      <c r="N45" s="187"/>
      <c r="O45" s="186" t="str">
        <f t="shared" si="2"/>
        <v/>
      </c>
      <c r="P45" s="188" t="str">
        <f t="shared" si="3"/>
        <v/>
      </c>
      <c r="Q45" s="42"/>
      <c r="R45" s="208"/>
      <c r="S45" s="28"/>
      <c r="T45" s="28"/>
      <c r="U45" s="28"/>
      <c r="V45" s="28"/>
      <c r="W45" s="28"/>
      <c r="X45" s="28"/>
    </row>
    <row r="46" spans="1:243" s="34" customFormat="1" ht="23.65" customHeight="1">
      <c r="A46" s="157"/>
      <c r="B46" s="125"/>
      <c r="C46" s="125"/>
      <c r="D46" s="420"/>
      <c r="E46" s="420"/>
      <c r="F46" s="420"/>
      <c r="G46" s="420"/>
      <c r="H46" s="420"/>
      <c r="I46" s="420"/>
      <c r="J46" s="420"/>
      <c r="K46" s="420"/>
      <c r="L46" s="420"/>
      <c r="M46" s="270"/>
      <c r="N46" s="187"/>
      <c r="O46" s="186" t="str">
        <f t="shared" si="2"/>
        <v/>
      </c>
      <c r="P46" s="188" t="str">
        <f t="shared" si="3"/>
        <v/>
      </c>
      <c r="Q46" s="42"/>
      <c r="R46" s="208"/>
      <c r="S46" s="28"/>
      <c r="T46" s="28"/>
      <c r="U46" s="28"/>
      <c r="V46" s="28"/>
      <c r="W46" s="28"/>
      <c r="X46" s="28"/>
    </row>
    <row r="47" spans="1:243" s="34" customFormat="1" ht="23.65" customHeight="1">
      <c r="A47" s="157"/>
      <c r="B47" s="125"/>
      <c r="C47" s="125"/>
      <c r="D47" s="420"/>
      <c r="E47" s="420"/>
      <c r="F47" s="420"/>
      <c r="G47" s="420"/>
      <c r="H47" s="420"/>
      <c r="I47" s="420"/>
      <c r="J47" s="420"/>
      <c r="K47" s="420"/>
      <c r="L47" s="420"/>
      <c r="M47" s="270"/>
      <c r="N47" s="187"/>
      <c r="O47" s="186" t="str">
        <f t="shared" si="2"/>
        <v/>
      </c>
      <c r="P47" s="188" t="str">
        <f t="shared" si="3"/>
        <v/>
      </c>
      <c r="Q47" s="42"/>
      <c r="R47" s="208"/>
      <c r="S47" s="28"/>
      <c r="T47" s="28"/>
      <c r="U47" s="28"/>
      <c r="V47" s="28"/>
      <c r="W47" s="28"/>
      <c r="X47" s="28"/>
    </row>
    <row r="48" spans="1:243" s="34" customFormat="1" ht="23.65" customHeight="1">
      <c r="A48" s="157"/>
      <c r="B48" s="125"/>
      <c r="C48" s="125"/>
      <c r="D48" s="420"/>
      <c r="E48" s="420"/>
      <c r="F48" s="420"/>
      <c r="G48" s="420"/>
      <c r="H48" s="420"/>
      <c r="I48" s="420"/>
      <c r="J48" s="420"/>
      <c r="K48" s="420"/>
      <c r="L48" s="420"/>
      <c r="M48" s="270"/>
      <c r="N48" s="187"/>
      <c r="O48" s="186" t="str">
        <f t="shared" si="2"/>
        <v/>
      </c>
      <c r="P48" s="188" t="str">
        <f t="shared" si="3"/>
        <v/>
      </c>
      <c r="Q48" s="42"/>
      <c r="R48" s="208"/>
      <c r="S48" s="28"/>
      <c r="T48" s="28"/>
      <c r="U48" s="28"/>
      <c r="V48" s="28"/>
      <c r="W48" s="28"/>
      <c r="X48" s="28"/>
    </row>
    <row r="49" spans="1:243" s="34" customFormat="1" ht="23.65" customHeight="1">
      <c r="A49" s="157"/>
      <c r="B49" s="125"/>
      <c r="C49" s="125"/>
      <c r="D49" s="420"/>
      <c r="E49" s="420"/>
      <c r="F49" s="420"/>
      <c r="G49" s="420"/>
      <c r="H49" s="420"/>
      <c r="I49" s="420"/>
      <c r="J49" s="420"/>
      <c r="K49" s="420"/>
      <c r="L49" s="420"/>
      <c r="M49" s="270"/>
      <c r="N49" s="187"/>
      <c r="O49" s="186" t="str">
        <f t="shared" si="2"/>
        <v/>
      </c>
      <c r="P49" s="188" t="str">
        <f t="shared" si="3"/>
        <v/>
      </c>
      <c r="Q49" s="42"/>
      <c r="R49" s="208"/>
      <c r="S49" s="28"/>
      <c r="T49" s="28"/>
      <c r="U49" s="28"/>
      <c r="V49" s="28"/>
      <c r="W49" s="28"/>
      <c r="X49" s="28"/>
    </row>
    <row r="50" spans="1:243" s="34" customFormat="1" ht="23.65" customHeight="1">
      <c r="A50" s="157"/>
      <c r="B50" s="125"/>
      <c r="C50" s="125"/>
      <c r="D50" s="420"/>
      <c r="E50" s="420"/>
      <c r="F50" s="420"/>
      <c r="G50" s="420"/>
      <c r="H50" s="420"/>
      <c r="I50" s="420"/>
      <c r="J50" s="420"/>
      <c r="K50" s="420"/>
      <c r="L50" s="420"/>
      <c r="M50" s="270"/>
      <c r="N50" s="187"/>
      <c r="O50" s="186" t="str">
        <f t="shared" si="2"/>
        <v/>
      </c>
      <c r="P50" s="188" t="str">
        <f t="shared" si="3"/>
        <v/>
      </c>
      <c r="Q50" s="42"/>
      <c r="R50" s="208"/>
      <c r="S50" s="28"/>
      <c r="T50" s="28"/>
      <c r="U50" s="28"/>
      <c r="V50" s="28"/>
      <c r="W50" s="28"/>
      <c r="X50" s="28"/>
    </row>
    <row r="51" spans="1:243" s="34" customFormat="1" ht="23.65" customHeight="1">
      <c r="A51" s="157"/>
      <c r="B51" s="125"/>
      <c r="C51" s="125"/>
      <c r="D51" s="420"/>
      <c r="E51" s="420"/>
      <c r="F51" s="420"/>
      <c r="G51" s="420"/>
      <c r="H51" s="420"/>
      <c r="I51" s="420"/>
      <c r="J51" s="420"/>
      <c r="K51" s="420"/>
      <c r="L51" s="420"/>
      <c r="M51" s="270"/>
      <c r="N51" s="187"/>
      <c r="O51" s="186" t="str">
        <f t="shared" si="2"/>
        <v/>
      </c>
      <c r="P51" s="188" t="str">
        <f t="shared" si="3"/>
        <v/>
      </c>
      <c r="Q51" s="42"/>
      <c r="R51" s="208"/>
      <c r="S51" s="28"/>
      <c r="T51" s="28"/>
      <c r="U51" s="28"/>
      <c r="V51" s="28"/>
      <c r="W51" s="28"/>
      <c r="X51" s="28"/>
    </row>
    <row r="52" spans="1:243" s="34" customFormat="1" ht="23.65" customHeight="1">
      <c r="A52" s="157"/>
      <c r="B52" s="125"/>
      <c r="C52" s="125"/>
      <c r="D52" s="420"/>
      <c r="E52" s="420"/>
      <c r="F52" s="420"/>
      <c r="G52" s="420"/>
      <c r="H52" s="420"/>
      <c r="I52" s="420"/>
      <c r="J52" s="420"/>
      <c r="K52" s="420"/>
      <c r="L52" s="420"/>
      <c r="M52" s="270"/>
      <c r="N52" s="187"/>
      <c r="O52" s="186" t="str">
        <f t="shared" si="2"/>
        <v/>
      </c>
      <c r="P52" s="188" t="str">
        <f t="shared" si="3"/>
        <v/>
      </c>
      <c r="Q52" s="42"/>
      <c r="R52" s="208"/>
      <c r="S52" s="28"/>
      <c r="T52" s="28"/>
      <c r="U52" s="28"/>
      <c r="V52" s="28"/>
      <c r="W52" s="28"/>
      <c r="X52" s="28"/>
    </row>
    <row r="53" spans="1:243" s="34" customFormat="1" ht="23.65" customHeight="1">
      <c r="A53" s="157"/>
      <c r="B53" s="125"/>
      <c r="C53" s="125"/>
      <c r="D53" s="420"/>
      <c r="E53" s="420"/>
      <c r="F53" s="420"/>
      <c r="G53" s="420"/>
      <c r="H53" s="420"/>
      <c r="I53" s="420"/>
      <c r="J53" s="420"/>
      <c r="K53" s="420"/>
      <c r="L53" s="420"/>
      <c r="M53" s="270"/>
      <c r="N53" s="187"/>
      <c r="O53" s="186" t="str">
        <f t="shared" si="2"/>
        <v/>
      </c>
      <c r="P53" s="188" t="str">
        <f t="shared" si="3"/>
        <v/>
      </c>
      <c r="Q53" s="42"/>
      <c r="R53" s="208"/>
      <c r="S53" s="28"/>
      <c r="T53" s="28"/>
      <c r="U53" s="28"/>
      <c r="V53" s="28"/>
      <c r="W53" s="28"/>
      <c r="X53" s="28"/>
    </row>
    <row r="54" spans="1:243" s="34" customFormat="1" ht="23.65" customHeight="1">
      <c r="A54" s="157"/>
      <c r="B54" s="125"/>
      <c r="C54" s="125"/>
      <c r="D54" s="420"/>
      <c r="E54" s="420"/>
      <c r="F54" s="420"/>
      <c r="G54" s="420"/>
      <c r="H54" s="420"/>
      <c r="I54" s="420"/>
      <c r="J54" s="420"/>
      <c r="K54" s="420"/>
      <c r="L54" s="420"/>
      <c r="M54" s="270"/>
      <c r="N54" s="187"/>
      <c r="O54" s="186" t="str">
        <f t="shared" si="2"/>
        <v/>
      </c>
      <c r="P54" s="188" t="str">
        <f t="shared" si="3"/>
        <v/>
      </c>
      <c r="Q54" s="42"/>
      <c r="R54" s="208"/>
      <c r="S54" s="28"/>
      <c r="T54" s="28"/>
      <c r="U54" s="28"/>
      <c r="V54" s="28"/>
      <c r="W54" s="28"/>
      <c r="X54" s="28"/>
    </row>
    <row r="55" spans="1:243" s="34" customFormat="1" ht="23.65" customHeight="1">
      <c r="A55" s="157"/>
      <c r="B55" s="125"/>
      <c r="C55" s="125"/>
      <c r="D55" s="420"/>
      <c r="E55" s="420"/>
      <c r="F55" s="420"/>
      <c r="G55" s="420"/>
      <c r="H55" s="420"/>
      <c r="I55" s="420"/>
      <c r="J55" s="420"/>
      <c r="K55" s="420"/>
      <c r="L55" s="420"/>
      <c r="M55" s="270"/>
      <c r="N55" s="187"/>
      <c r="O55" s="186" t="str">
        <f t="shared" si="0"/>
        <v/>
      </c>
      <c r="P55" s="188" t="str">
        <f t="shared" si="3"/>
        <v/>
      </c>
      <c r="Q55" s="42"/>
      <c r="R55" s="208"/>
      <c r="S55" s="28"/>
      <c r="T55" s="28"/>
      <c r="U55" s="28"/>
      <c r="V55" s="28"/>
      <c r="W55" s="28"/>
      <c r="X55" s="28"/>
    </row>
    <row r="56" spans="1:243" s="34" customFormat="1" ht="23.65" customHeight="1">
      <c r="A56" s="157"/>
      <c r="B56" s="125"/>
      <c r="C56" s="125"/>
      <c r="D56" s="420"/>
      <c r="E56" s="420"/>
      <c r="F56" s="420"/>
      <c r="G56" s="420"/>
      <c r="H56" s="420"/>
      <c r="I56" s="420"/>
      <c r="J56" s="420"/>
      <c r="K56" s="420"/>
      <c r="L56" s="420"/>
      <c r="M56" s="270"/>
      <c r="N56" s="187"/>
      <c r="O56" s="186" t="str">
        <f t="shared" si="0"/>
        <v/>
      </c>
      <c r="P56" s="188" t="str">
        <f t="shared" si="1"/>
        <v/>
      </c>
      <c r="Q56" s="42"/>
      <c r="R56" s="208"/>
      <c r="S56" s="28"/>
      <c r="T56" s="28"/>
      <c r="U56" s="28"/>
      <c r="V56" s="28"/>
      <c r="W56" s="28"/>
      <c r="X56" s="28"/>
    </row>
    <row r="57" spans="1:243" s="34" customFormat="1" ht="23.65" customHeight="1">
      <c r="A57" s="157"/>
      <c r="B57" s="125"/>
      <c r="C57" s="125"/>
      <c r="D57" s="420"/>
      <c r="E57" s="420"/>
      <c r="F57" s="420"/>
      <c r="G57" s="420"/>
      <c r="H57" s="420"/>
      <c r="I57" s="420"/>
      <c r="J57" s="420"/>
      <c r="K57" s="420"/>
      <c r="L57" s="420"/>
      <c r="M57" s="270"/>
      <c r="N57" s="187"/>
      <c r="O57" s="186" t="str">
        <f t="shared" si="0"/>
        <v/>
      </c>
      <c r="P57" s="188" t="str">
        <f t="shared" si="1"/>
        <v/>
      </c>
      <c r="Q57" s="42"/>
      <c r="R57" s="208"/>
      <c r="S57" s="28"/>
      <c r="T57" s="28"/>
      <c r="U57" s="28"/>
      <c r="V57" s="28"/>
      <c r="W57" s="28"/>
      <c r="X57" s="28"/>
    </row>
    <row r="58" spans="1:243" s="37" customFormat="1" ht="6" customHeight="1">
      <c r="A58" s="216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3"/>
      <c r="Q58" s="1"/>
      <c r="R58" s="223"/>
      <c r="S58" s="29"/>
      <c r="T58" s="29"/>
      <c r="U58" s="29"/>
      <c r="V58" s="29"/>
      <c r="W58" s="29"/>
      <c r="X58" s="29"/>
    </row>
    <row r="59" spans="1:243" s="33" customFormat="1" ht="21" customHeight="1">
      <c r="A59" s="220"/>
      <c r="B59" s="408" t="s">
        <v>44</v>
      </c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10"/>
      <c r="R59" s="232"/>
      <c r="S59" s="32"/>
      <c r="T59" s="32"/>
      <c r="U59" s="32"/>
      <c r="V59" s="32"/>
      <c r="W59" s="32"/>
      <c r="X59" s="32"/>
    </row>
    <row r="60" spans="1:243" s="34" customFormat="1" ht="12.75" customHeight="1">
      <c r="A60" s="216"/>
      <c r="B60" s="25" t="str">
        <f>'7-TRAN'!B61:E61</f>
        <v>FAPESP, MARÇO DE 2017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2"/>
      <c r="S60" s="28"/>
      <c r="T60" s="28"/>
      <c r="U60" s="28"/>
      <c r="V60" s="28"/>
      <c r="W60" s="28"/>
      <c r="X60" s="28"/>
    </row>
    <row r="61" spans="1:243" s="45" customFormat="1" ht="18">
      <c r="A61" s="155"/>
      <c r="B61" s="193" t="str">
        <f>B6</f>
        <v>8- DESPESAS COM DIÁRIAS NO PAÍS E NO EXTERIOR</v>
      </c>
      <c r="C61" s="54"/>
      <c r="D61" s="54"/>
      <c r="J61" s="54"/>
      <c r="R61" s="155"/>
    </row>
    <row r="62" spans="1:243" s="33" customFormat="1" ht="31.5" customHeight="1">
      <c r="A62" s="220"/>
      <c r="B62" s="177" t="s">
        <v>1</v>
      </c>
      <c r="C62" s="177" t="s">
        <v>6</v>
      </c>
      <c r="D62" s="444" t="s">
        <v>7</v>
      </c>
      <c r="E62" s="444"/>
      <c r="F62" s="444"/>
      <c r="G62" s="444"/>
      <c r="H62" s="444"/>
      <c r="I62" s="444"/>
      <c r="J62" s="444"/>
      <c r="K62" s="444"/>
      <c r="L62" s="444"/>
      <c r="M62" s="189" t="s">
        <v>101</v>
      </c>
      <c r="N62" s="178" t="s">
        <v>3</v>
      </c>
      <c r="O62" s="253" t="s">
        <v>89</v>
      </c>
      <c r="P62" s="253" t="s">
        <v>91</v>
      </c>
      <c r="Q62" s="177" t="s">
        <v>2</v>
      </c>
      <c r="R62" s="232"/>
      <c r="S62" s="32"/>
      <c r="T62" s="32"/>
      <c r="U62" s="32"/>
      <c r="V62" s="32"/>
      <c r="W62" s="32"/>
      <c r="X62" s="32"/>
    </row>
    <row r="63" spans="1:243" s="34" customFormat="1" ht="23.65" customHeight="1">
      <c r="A63" s="157"/>
      <c r="B63" s="125"/>
      <c r="C63" s="125"/>
      <c r="D63" s="420"/>
      <c r="E63" s="420"/>
      <c r="F63" s="420"/>
      <c r="G63" s="420"/>
      <c r="H63" s="420"/>
      <c r="I63" s="420"/>
      <c r="J63" s="420"/>
      <c r="K63" s="420"/>
      <c r="L63" s="420"/>
      <c r="M63" s="164"/>
      <c r="N63" s="187"/>
      <c r="O63" s="186" t="str">
        <f t="shared" ref="O63:O103" si="4">IF(M63="DIP",C63*N63,"")</f>
        <v/>
      </c>
      <c r="P63" s="188" t="str">
        <f t="shared" ref="P63:P103" si="5">IF(M63="DIE",C63*N63,"")</f>
        <v/>
      </c>
      <c r="Q63" s="42"/>
      <c r="R63" s="208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7"/>
      <c r="B64" s="125"/>
      <c r="C64" s="125"/>
      <c r="D64" s="420"/>
      <c r="E64" s="420"/>
      <c r="F64" s="420"/>
      <c r="G64" s="420"/>
      <c r="H64" s="420"/>
      <c r="I64" s="420"/>
      <c r="J64" s="420"/>
      <c r="K64" s="420"/>
      <c r="L64" s="420"/>
      <c r="M64" s="164"/>
      <c r="N64" s="187"/>
      <c r="O64" s="186" t="str">
        <f t="shared" si="4"/>
        <v/>
      </c>
      <c r="P64" s="188" t="str">
        <f t="shared" si="5"/>
        <v/>
      </c>
      <c r="Q64" s="42"/>
      <c r="R64" s="208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7"/>
      <c r="B65" s="125"/>
      <c r="C65" s="125"/>
      <c r="D65" s="420"/>
      <c r="E65" s="420"/>
      <c r="F65" s="420"/>
      <c r="G65" s="420"/>
      <c r="H65" s="420"/>
      <c r="I65" s="420"/>
      <c r="J65" s="420"/>
      <c r="K65" s="420"/>
      <c r="L65" s="420"/>
      <c r="M65" s="164"/>
      <c r="N65" s="187"/>
      <c r="O65" s="186" t="str">
        <f t="shared" si="4"/>
        <v/>
      </c>
      <c r="P65" s="188" t="str">
        <f t="shared" si="5"/>
        <v/>
      </c>
      <c r="Q65" s="42"/>
      <c r="R65" s="208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7"/>
      <c r="B66" s="125"/>
      <c r="C66" s="125"/>
      <c r="D66" s="420"/>
      <c r="E66" s="420"/>
      <c r="F66" s="420"/>
      <c r="G66" s="420"/>
      <c r="H66" s="420"/>
      <c r="I66" s="420"/>
      <c r="J66" s="420"/>
      <c r="K66" s="420"/>
      <c r="L66" s="420"/>
      <c r="M66" s="164"/>
      <c r="N66" s="187"/>
      <c r="O66" s="186" t="str">
        <f t="shared" si="4"/>
        <v/>
      </c>
      <c r="P66" s="188" t="str">
        <f t="shared" si="5"/>
        <v/>
      </c>
      <c r="Q66" s="42"/>
      <c r="R66" s="208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7"/>
      <c r="B67" s="125"/>
      <c r="C67" s="125"/>
      <c r="D67" s="420"/>
      <c r="E67" s="420"/>
      <c r="F67" s="420"/>
      <c r="G67" s="420"/>
      <c r="H67" s="420"/>
      <c r="I67" s="420"/>
      <c r="J67" s="420"/>
      <c r="K67" s="420"/>
      <c r="L67" s="420"/>
      <c r="M67" s="164"/>
      <c r="N67" s="187"/>
      <c r="O67" s="186" t="str">
        <f t="shared" si="4"/>
        <v/>
      </c>
      <c r="P67" s="188" t="str">
        <f t="shared" si="5"/>
        <v/>
      </c>
      <c r="Q67" s="42"/>
      <c r="R67" s="208"/>
      <c r="S67" s="28"/>
      <c r="T67" s="28"/>
      <c r="U67" s="28"/>
      <c r="V67" s="28"/>
      <c r="W67" s="28"/>
      <c r="X67" s="28"/>
    </row>
    <row r="68" spans="1:243" s="34" customFormat="1" ht="23.65" customHeight="1">
      <c r="A68" s="157"/>
      <c r="B68" s="125"/>
      <c r="C68" s="125"/>
      <c r="D68" s="420"/>
      <c r="E68" s="420"/>
      <c r="F68" s="420"/>
      <c r="G68" s="420"/>
      <c r="H68" s="420"/>
      <c r="I68" s="420"/>
      <c r="J68" s="420"/>
      <c r="K68" s="420"/>
      <c r="L68" s="420"/>
      <c r="M68" s="164"/>
      <c r="N68" s="187"/>
      <c r="O68" s="186" t="str">
        <f t="shared" si="4"/>
        <v/>
      </c>
      <c r="P68" s="188" t="str">
        <f t="shared" si="5"/>
        <v/>
      </c>
      <c r="Q68" s="42"/>
      <c r="R68" s="208"/>
      <c r="S68" s="28"/>
      <c r="T68" s="28"/>
      <c r="U68" s="28"/>
      <c r="V68" s="28"/>
      <c r="W68" s="28"/>
      <c r="X68" s="28"/>
    </row>
    <row r="69" spans="1:243" s="34" customFormat="1" ht="23.65" customHeight="1">
      <c r="A69" s="157"/>
      <c r="B69" s="125"/>
      <c r="C69" s="125"/>
      <c r="D69" s="420"/>
      <c r="E69" s="420"/>
      <c r="F69" s="420"/>
      <c r="G69" s="420"/>
      <c r="H69" s="420"/>
      <c r="I69" s="420"/>
      <c r="J69" s="420"/>
      <c r="K69" s="420"/>
      <c r="L69" s="420"/>
      <c r="M69" s="164"/>
      <c r="N69" s="187"/>
      <c r="O69" s="186" t="str">
        <f t="shared" si="4"/>
        <v/>
      </c>
      <c r="P69" s="188" t="str">
        <f t="shared" si="5"/>
        <v/>
      </c>
      <c r="Q69" s="42"/>
      <c r="R69" s="208"/>
      <c r="S69" s="28"/>
      <c r="T69" s="28"/>
      <c r="U69" s="28"/>
      <c r="V69" s="28"/>
      <c r="W69" s="28"/>
      <c r="X69" s="28"/>
    </row>
    <row r="70" spans="1:243" s="34" customFormat="1" ht="23.65" customHeight="1">
      <c r="A70" s="157"/>
      <c r="B70" s="125"/>
      <c r="C70" s="125"/>
      <c r="D70" s="420"/>
      <c r="E70" s="420"/>
      <c r="F70" s="420"/>
      <c r="G70" s="420"/>
      <c r="H70" s="420"/>
      <c r="I70" s="420"/>
      <c r="J70" s="420"/>
      <c r="K70" s="420"/>
      <c r="L70" s="420"/>
      <c r="M70" s="164"/>
      <c r="N70" s="187"/>
      <c r="O70" s="186" t="str">
        <f t="shared" si="4"/>
        <v/>
      </c>
      <c r="P70" s="188" t="str">
        <f t="shared" si="5"/>
        <v/>
      </c>
      <c r="Q70" s="42"/>
      <c r="R70" s="208"/>
      <c r="S70" s="28"/>
      <c r="T70" s="28"/>
      <c r="U70" s="28"/>
      <c r="V70" s="28"/>
      <c r="W70" s="28"/>
      <c r="X70" s="28"/>
    </row>
    <row r="71" spans="1:243" s="34" customFormat="1" ht="23.65" customHeight="1">
      <c r="A71" s="157"/>
      <c r="B71" s="125"/>
      <c r="C71" s="125"/>
      <c r="D71" s="420"/>
      <c r="E71" s="420"/>
      <c r="F71" s="420"/>
      <c r="G71" s="420"/>
      <c r="H71" s="420"/>
      <c r="I71" s="420"/>
      <c r="J71" s="420"/>
      <c r="K71" s="420"/>
      <c r="L71" s="420"/>
      <c r="M71" s="164"/>
      <c r="N71" s="187"/>
      <c r="O71" s="186" t="str">
        <f t="shared" si="4"/>
        <v/>
      </c>
      <c r="P71" s="188" t="str">
        <f t="shared" si="5"/>
        <v/>
      </c>
      <c r="Q71" s="42"/>
      <c r="R71" s="208"/>
      <c r="S71" s="28"/>
      <c r="T71" s="28"/>
      <c r="U71" s="28"/>
      <c r="V71" s="28"/>
      <c r="W71" s="28"/>
      <c r="X71" s="28"/>
    </row>
    <row r="72" spans="1:243" s="34" customFormat="1" ht="23.65" customHeight="1">
      <c r="A72" s="157"/>
      <c r="B72" s="125"/>
      <c r="C72" s="125"/>
      <c r="D72" s="420"/>
      <c r="E72" s="420"/>
      <c r="F72" s="420"/>
      <c r="G72" s="420"/>
      <c r="H72" s="420"/>
      <c r="I72" s="420"/>
      <c r="J72" s="420"/>
      <c r="K72" s="420"/>
      <c r="L72" s="420"/>
      <c r="M72" s="164"/>
      <c r="N72" s="187"/>
      <c r="O72" s="186" t="str">
        <f t="shared" si="4"/>
        <v/>
      </c>
      <c r="P72" s="188" t="str">
        <f t="shared" si="5"/>
        <v/>
      </c>
      <c r="Q72" s="42"/>
      <c r="R72" s="208"/>
      <c r="S72" s="28"/>
      <c r="T72" s="28"/>
      <c r="U72" s="28"/>
      <c r="V72" s="28"/>
      <c r="W72" s="28"/>
      <c r="X72" s="28"/>
    </row>
    <row r="73" spans="1:243" s="34" customFormat="1" ht="23.65" customHeight="1">
      <c r="A73" s="157"/>
      <c r="B73" s="125"/>
      <c r="C73" s="125"/>
      <c r="D73" s="420"/>
      <c r="E73" s="420"/>
      <c r="F73" s="420"/>
      <c r="G73" s="420"/>
      <c r="H73" s="420"/>
      <c r="I73" s="420"/>
      <c r="J73" s="420"/>
      <c r="K73" s="420"/>
      <c r="L73" s="420"/>
      <c r="M73" s="206"/>
      <c r="N73" s="187"/>
      <c r="O73" s="186" t="str">
        <f t="shared" ref="O73:O84" si="6">IF(M73="DIP",C73*N73,"")</f>
        <v/>
      </c>
      <c r="P73" s="188" t="str">
        <f t="shared" ref="P73:P84" si="7">IF(M73="DIE",C73*N73,"")</f>
        <v/>
      </c>
      <c r="Q73" s="42"/>
      <c r="R73" s="208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7"/>
      <c r="B74" s="125"/>
      <c r="C74" s="125"/>
      <c r="D74" s="420"/>
      <c r="E74" s="420"/>
      <c r="F74" s="420"/>
      <c r="G74" s="420"/>
      <c r="H74" s="420"/>
      <c r="I74" s="420"/>
      <c r="J74" s="420"/>
      <c r="K74" s="420"/>
      <c r="L74" s="420"/>
      <c r="M74" s="206"/>
      <c r="N74" s="187"/>
      <c r="O74" s="186" t="str">
        <f t="shared" si="6"/>
        <v/>
      </c>
      <c r="P74" s="188" t="str">
        <f t="shared" si="7"/>
        <v/>
      </c>
      <c r="Q74" s="42"/>
      <c r="R74" s="208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7"/>
      <c r="B75" s="125"/>
      <c r="C75" s="125"/>
      <c r="D75" s="420"/>
      <c r="E75" s="420"/>
      <c r="F75" s="420"/>
      <c r="G75" s="420"/>
      <c r="H75" s="420"/>
      <c r="I75" s="420"/>
      <c r="J75" s="420"/>
      <c r="K75" s="420"/>
      <c r="L75" s="420"/>
      <c r="M75" s="206"/>
      <c r="N75" s="187"/>
      <c r="O75" s="186" t="str">
        <f t="shared" si="6"/>
        <v/>
      </c>
      <c r="P75" s="188" t="str">
        <f t="shared" si="7"/>
        <v/>
      </c>
      <c r="Q75" s="42"/>
      <c r="R75" s="208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7"/>
      <c r="B76" s="125"/>
      <c r="C76" s="125"/>
      <c r="D76" s="420"/>
      <c r="E76" s="420"/>
      <c r="F76" s="420"/>
      <c r="G76" s="420"/>
      <c r="H76" s="420"/>
      <c r="I76" s="420"/>
      <c r="J76" s="420"/>
      <c r="K76" s="420"/>
      <c r="L76" s="420"/>
      <c r="M76" s="206"/>
      <c r="N76" s="187"/>
      <c r="O76" s="186" t="str">
        <f t="shared" si="6"/>
        <v/>
      </c>
      <c r="P76" s="188" t="str">
        <f t="shared" si="7"/>
        <v/>
      </c>
      <c r="Q76" s="42"/>
      <c r="R76" s="208"/>
      <c r="S76" s="28"/>
      <c r="T76" s="28"/>
      <c r="U76" s="28"/>
      <c r="V76" s="28"/>
      <c r="W76" s="28"/>
      <c r="X76" s="28"/>
    </row>
    <row r="77" spans="1:243" s="34" customFormat="1" ht="23.65" customHeight="1">
      <c r="A77" s="157"/>
      <c r="B77" s="125"/>
      <c r="C77" s="125"/>
      <c r="D77" s="420"/>
      <c r="E77" s="420"/>
      <c r="F77" s="420"/>
      <c r="G77" s="420"/>
      <c r="H77" s="420"/>
      <c r="I77" s="420"/>
      <c r="J77" s="420"/>
      <c r="K77" s="420"/>
      <c r="L77" s="420"/>
      <c r="M77" s="206"/>
      <c r="N77" s="187"/>
      <c r="O77" s="186" t="str">
        <f t="shared" si="6"/>
        <v/>
      </c>
      <c r="P77" s="188" t="str">
        <f t="shared" si="7"/>
        <v/>
      </c>
      <c r="Q77" s="42"/>
      <c r="R77" s="208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7"/>
      <c r="B78" s="125"/>
      <c r="C78" s="125"/>
      <c r="D78" s="420"/>
      <c r="E78" s="420"/>
      <c r="F78" s="420"/>
      <c r="G78" s="420"/>
      <c r="H78" s="420"/>
      <c r="I78" s="420"/>
      <c r="J78" s="420"/>
      <c r="K78" s="420"/>
      <c r="L78" s="420"/>
      <c r="M78" s="206"/>
      <c r="N78" s="187"/>
      <c r="O78" s="186" t="str">
        <f t="shared" si="6"/>
        <v/>
      </c>
      <c r="P78" s="188" t="str">
        <f t="shared" si="7"/>
        <v/>
      </c>
      <c r="Q78" s="42"/>
      <c r="R78" s="208"/>
      <c r="S78" s="28"/>
      <c r="T78" s="28"/>
      <c r="U78" s="28"/>
      <c r="V78" s="28"/>
      <c r="W78" s="28"/>
      <c r="X78" s="28"/>
    </row>
    <row r="79" spans="1:243" s="34" customFormat="1" ht="23.65" customHeight="1">
      <c r="A79" s="157"/>
      <c r="B79" s="125"/>
      <c r="C79" s="125"/>
      <c r="D79" s="420"/>
      <c r="E79" s="420"/>
      <c r="F79" s="420"/>
      <c r="G79" s="420"/>
      <c r="H79" s="420"/>
      <c r="I79" s="420"/>
      <c r="J79" s="420"/>
      <c r="K79" s="420"/>
      <c r="L79" s="420"/>
      <c r="M79" s="206"/>
      <c r="N79" s="187"/>
      <c r="O79" s="186" t="str">
        <f t="shared" si="6"/>
        <v/>
      </c>
      <c r="P79" s="188" t="str">
        <f t="shared" si="7"/>
        <v/>
      </c>
      <c r="Q79" s="42"/>
      <c r="R79" s="208"/>
      <c r="S79" s="28"/>
      <c r="T79" s="28"/>
      <c r="U79" s="28"/>
      <c r="V79" s="28"/>
      <c r="W79" s="28"/>
      <c r="X79" s="28"/>
    </row>
    <row r="80" spans="1:243" s="34" customFormat="1" ht="23.65" customHeight="1">
      <c r="A80" s="157"/>
      <c r="B80" s="125"/>
      <c r="C80" s="125"/>
      <c r="D80" s="420"/>
      <c r="E80" s="420"/>
      <c r="F80" s="420"/>
      <c r="G80" s="420"/>
      <c r="H80" s="420"/>
      <c r="I80" s="420"/>
      <c r="J80" s="420"/>
      <c r="K80" s="420"/>
      <c r="L80" s="420"/>
      <c r="M80" s="206"/>
      <c r="N80" s="187"/>
      <c r="O80" s="186" t="str">
        <f t="shared" si="6"/>
        <v/>
      </c>
      <c r="P80" s="188" t="str">
        <f t="shared" si="7"/>
        <v/>
      </c>
      <c r="Q80" s="42"/>
      <c r="R80" s="208"/>
      <c r="S80" s="28"/>
      <c r="T80" s="28"/>
      <c r="U80" s="28"/>
      <c r="V80" s="28"/>
      <c r="W80" s="28"/>
      <c r="X80" s="28"/>
    </row>
    <row r="81" spans="1:24" s="34" customFormat="1" ht="23.65" customHeight="1">
      <c r="A81" s="157"/>
      <c r="B81" s="125"/>
      <c r="C81" s="125"/>
      <c r="D81" s="420"/>
      <c r="E81" s="420"/>
      <c r="F81" s="420"/>
      <c r="G81" s="420"/>
      <c r="H81" s="420"/>
      <c r="I81" s="420"/>
      <c r="J81" s="420"/>
      <c r="K81" s="420"/>
      <c r="L81" s="420"/>
      <c r="M81" s="206"/>
      <c r="N81" s="187"/>
      <c r="O81" s="186" t="str">
        <f t="shared" si="6"/>
        <v/>
      </c>
      <c r="P81" s="188" t="str">
        <f t="shared" si="7"/>
        <v/>
      </c>
      <c r="Q81" s="42"/>
      <c r="R81" s="208"/>
      <c r="S81" s="28"/>
      <c r="T81" s="28"/>
      <c r="U81" s="28"/>
      <c r="V81" s="28"/>
      <c r="W81" s="28"/>
      <c r="X81" s="28"/>
    </row>
    <row r="82" spans="1:24" s="34" customFormat="1" ht="23.65" customHeight="1">
      <c r="A82" s="157"/>
      <c r="B82" s="125"/>
      <c r="C82" s="125"/>
      <c r="D82" s="420"/>
      <c r="E82" s="420"/>
      <c r="F82" s="420"/>
      <c r="G82" s="420"/>
      <c r="H82" s="420"/>
      <c r="I82" s="420"/>
      <c r="J82" s="420"/>
      <c r="K82" s="420"/>
      <c r="L82" s="420"/>
      <c r="M82" s="206"/>
      <c r="N82" s="187"/>
      <c r="O82" s="186" t="str">
        <f t="shared" si="6"/>
        <v/>
      </c>
      <c r="P82" s="188" t="str">
        <f t="shared" si="7"/>
        <v/>
      </c>
      <c r="Q82" s="42"/>
      <c r="R82" s="208"/>
      <c r="S82" s="28"/>
      <c r="T82" s="28"/>
      <c r="U82" s="28"/>
      <c r="V82" s="28"/>
      <c r="W82" s="28"/>
      <c r="X82" s="28"/>
    </row>
    <row r="83" spans="1:24" s="34" customFormat="1" ht="23.65" customHeight="1">
      <c r="A83" s="157"/>
      <c r="B83" s="125"/>
      <c r="C83" s="125"/>
      <c r="D83" s="420"/>
      <c r="E83" s="420"/>
      <c r="F83" s="420"/>
      <c r="G83" s="420"/>
      <c r="H83" s="420"/>
      <c r="I83" s="420"/>
      <c r="J83" s="420"/>
      <c r="K83" s="420"/>
      <c r="L83" s="420"/>
      <c r="M83" s="206"/>
      <c r="N83" s="187"/>
      <c r="O83" s="186" t="str">
        <f t="shared" si="6"/>
        <v/>
      </c>
      <c r="P83" s="188" t="str">
        <f t="shared" si="7"/>
        <v/>
      </c>
      <c r="Q83" s="42"/>
      <c r="R83" s="208"/>
      <c r="S83" s="28"/>
      <c r="T83" s="28"/>
      <c r="U83" s="28"/>
      <c r="V83" s="28"/>
      <c r="W83" s="28"/>
      <c r="X83" s="28"/>
    </row>
    <row r="84" spans="1:24" s="34" customFormat="1" ht="23.65" customHeight="1">
      <c r="A84" s="157"/>
      <c r="B84" s="125"/>
      <c r="C84" s="125"/>
      <c r="D84" s="420"/>
      <c r="E84" s="420"/>
      <c r="F84" s="420"/>
      <c r="G84" s="420"/>
      <c r="H84" s="420"/>
      <c r="I84" s="420"/>
      <c r="J84" s="420"/>
      <c r="K84" s="420"/>
      <c r="L84" s="420"/>
      <c r="M84" s="206"/>
      <c r="N84" s="187"/>
      <c r="O84" s="186" t="str">
        <f t="shared" si="6"/>
        <v/>
      </c>
      <c r="P84" s="188" t="str">
        <f t="shared" si="7"/>
        <v/>
      </c>
      <c r="Q84" s="42"/>
      <c r="R84" s="208"/>
      <c r="S84" s="28"/>
      <c r="T84" s="28"/>
      <c r="U84" s="28"/>
      <c r="V84" s="28"/>
      <c r="W84" s="28"/>
      <c r="X84" s="28"/>
    </row>
    <row r="85" spans="1:24" s="34" customFormat="1" ht="23.65" customHeight="1">
      <c r="A85" s="157"/>
      <c r="B85" s="125"/>
      <c r="C85" s="125"/>
      <c r="D85" s="420"/>
      <c r="E85" s="420"/>
      <c r="F85" s="420"/>
      <c r="G85" s="420"/>
      <c r="H85" s="420"/>
      <c r="I85" s="420"/>
      <c r="J85" s="420"/>
      <c r="K85" s="420"/>
      <c r="L85" s="420"/>
      <c r="M85" s="164"/>
      <c r="N85" s="187"/>
      <c r="O85" s="186" t="str">
        <f t="shared" si="4"/>
        <v/>
      </c>
      <c r="P85" s="188" t="str">
        <f t="shared" si="5"/>
        <v/>
      </c>
      <c r="Q85" s="42"/>
      <c r="R85" s="208"/>
      <c r="S85" s="28"/>
      <c r="T85" s="28"/>
      <c r="U85" s="28"/>
      <c r="V85" s="28"/>
      <c r="W85" s="28"/>
      <c r="X85" s="28"/>
    </row>
    <row r="86" spans="1:24" s="34" customFormat="1" ht="23.65" customHeight="1">
      <c r="A86" s="157"/>
      <c r="B86" s="125"/>
      <c r="C86" s="125"/>
      <c r="D86" s="420"/>
      <c r="E86" s="420"/>
      <c r="F86" s="420"/>
      <c r="G86" s="420"/>
      <c r="H86" s="420"/>
      <c r="I86" s="420"/>
      <c r="J86" s="420"/>
      <c r="K86" s="420"/>
      <c r="L86" s="420"/>
      <c r="M86" s="164"/>
      <c r="N86" s="187"/>
      <c r="O86" s="186" t="str">
        <f t="shared" si="4"/>
        <v/>
      </c>
      <c r="P86" s="188" t="str">
        <f t="shared" si="5"/>
        <v/>
      </c>
      <c r="Q86" s="42"/>
      <c r="R86" s="208"/>
      <c r="S86" s="28"/>
      <c r="T86" s="28"/>
      <c r="U86" s="28"/>
      <c r="V86" s="28"/>
      <c r="W86" s="28"/>
      <c r="X86" s="28"/>
    </row>
    <row r="87" spans="1:24" s="34" customFormat="1" ht="23.65" customHeight="1">
      <c r="A87" s="157"/>
      <c r="B87" s="125"/>
      <c r="C87" s="125"/>
      <c r="D87" s="420"/>
      <c r="E87" s="420"/>
      <c r="F87" s="420"/>
      <c r="G87" s="420"/>
      <c r="H87" s="420"/>
      <c r="I87" s="420"/>
      <c r="J87" s="420"/>
      <c r="K87" s="420"/>
      <c r="L87" s="420"/>
      <c r="M87" s="164"/>
      <c r="N87" s="187"/>
      <c r="O87" s="186" t="str">
        <f t="shared" si="4"/>
        <v/>
      </c>
      <c r="P87" s="188" t="str">
        <f t="shared" si="5"/>
        <v/>
      </c>
      <c r="Q87" s="42"/>
      <c r="R87" s="208"/>
      <c r="S87" s="28"/>
      <c r="T87" s="28"/>
      <c r="U87" s="28"/>
      <c r="V87" s="28"/>
      <c r="W87" s="28"/>
      <c r="X87" s="28"/>
    </row>
    <row r="88" spans="1:24" s="34" customFormat="1" ht="23.65" customHeight="1">
      <c r="A88" s="157"/>
      <c r="B88" s="125"/>
      <c r="C88" s="125"/>
      <c r="D88" s="420"/>
      <c r="E88" s="420"/>
      <c r="F88" s="420"/>
      <c r="G88" s="420"/>
      <c r="H88" s="420"/>
      <c r="I88" s="420"/>
      <c r="J88" s="420"/>
      <c r="K88" s="420"/>
      <c r="L88" s="420"/>
      <c r="M88" s="164"/>
      <c r="N88" s="187"/>
      <c r="O88" s="186" t="str">
        <f t="shared" si="4"/>
        <v/>
      </c>
      <c r="P88" s="188" t="str">
        <f t="shared" si="5"/>
        <v/>
      </c>
      <c r="Q88" s="42"/>
      <c r="R88" s="208"/>
      <c r="S88" s="28"/>
      <c r="T88" s="28"/>
      <c r="U88" s="28"/>
      <c r="V88" s="28"/>
      <c r="W88" s="28"/>
      <c r="X88" s="28"/>
    </row>
    <row r="89" spans="1:24" s="34" customFormat="1" ht="23.65" customHeight="1">
      <c r="A89" s="157"/>
      <c r="B89" s="125"/>
      <c r="C89" s="125"/>
      <c r="D89" s="420"/>
      <c r="E89" s="420"/>
      <c r="F89" s="420"/>
      <c r="G89" s="420"/>
      <c r="H89" s="420"/>
      <c r="I89" s="420"/>
      <c r="J89" s="420"/>
      <c r="K89" s="420"/>
      <c r="L89" s="420"/>
      <c r="M89" s="164"/>
      <c r="N89" s="187"/>
      <c r="O89" s="186" t="str">
        <f t="shared" si="4"/>
        <v/>
      </c>
      <c r="P89" s="188" t="str">
        <f t="shared" si="5"/>
        <v/>
      </c>
      <c r="Q89" s="42"/>
      <c r="R89" s="208"/>
      <c r="S89" s="28"/>
      <c r="T89" s="28"/>
      <c r="U89" s="28"/>
      <c r="V89" s="28"/>
      <c r="W89" s="28"/>
      <c r="X89" s="28"/>
    </row>
    <row r="90" spans="1:24" s="34" customFormat="1" ht="23.65" customHeight="1">
      <c r="A90" s="157"/>
      <c r="B90" s="125"/>
      <c r="C90" s="125"/>
      <c r="D90" s="420"/>
      <c r="E90" s="420"/>
      <c r="F90" s="420"/>
      <c r="G90" s="420"/>
      <c r="H90" s="420"/>
      <c r="I90" s="420"/>
      <c r="J90" s="420"/>
      <c r="K90" s="420"/>
      <c r="L90" s="420"/>
      <c r="M90" s="164"/>
      <c r="N90" s="187"/>
      <c r="O90" s="186" t="str">
        <f t="shared" si="4"/>
        <v/>
      </c>
      <c r="P90" s="188" t="str">
        <f t="shared" si="5"/>
        <v/>
      </c>
      <c r="Q90" s="42"/>
      <c r="R90" s="208"/>
      <c r="S90" s="28"/>
      <c r="T90" s="28"/>
      <c r="U90" s="28"/>
      <c r="V90" s="28"/>
      <c r="W90" s="28"/>
      <c r="X90" s="28"/>
    </row>
    <row r="91" spans="1:24" s="34" customFormat="1" ht="23.65" customHeight="1">
      <c r="A91" s="157"/>
      <c r="B91" s="125"/>
      <c r="C91" s="125"/>
      <c r="D91" s="420"/>
      <c r="E91" s="420"/>
      <c r="F91" s="420"/>
      <c r="G91" s="420"/>
      <c r="H91" s="420"/>
      <c r="I91" s="420"/>
      <c r="J91" s="420"/>
      <c r="K91" s="420"/>
      <c r="L91" s="420"/>
      <c r="M91" s="164"/>
      <c r="N91" s="187"/>
      <c r="O91" s="186" t="str">
        <f t="shared" si="4"/>
        <v/>
      </c>
      <c r="P91" s="188" t="str">
        <f t="shared" si="5"/>
        <v/>
      </c>
      <c r="Q91" s="42"/>
      <c r="R91" s="208"/>
      <c r="S91" s="28"/>
      <c r="T91" s="28"/>
      <c r="U91" s="28"/>
      <c r="V91" s="28"/>
      <c r="W91" s="28"/>
      <c r="X91" s="28"/>
    </row>
    <row r="92" spans="1:24" s="34" customFormat="1" ht="23.65" customHeight="1">
      <c r="A92" s="157"/>
      <c r="B92" s="125"/>
      <c r="C92" s="125"/>
      <c r="D92" s="420"/>
      <c r="E92" s="420"/>
      <c r="F92" s="420"/>
      <c r="G92" s="420"/>
      <c r="H92" s="420"/>
      <c r="I92" s="420"/>
      <c r="J92" s="420"/>
      <c r="K92" s="420"/>
      <c r="L92" s="420"/>
      <c r="M92" s="164"/>
      <c r="N92" s="187"/>
      <c r="O92" s="186" t="str">
        <f t="shared" si="4"/>
        <v/>
      </c>
      <c r="P92" s="188" t="str">
        <f t="shared" si="5"/>
        <v/>
      </c>
      <c r="Q92" s="42"/>
      <c r="R92" s="208"/>
      <c r="S92" s="28"/>
      <c r="T92" s="28"/>
      <c r="U92" s="28"/>
      <c r="V92" s="28"/>
      <c r="W92" s="28"/>
      <c r="X92" s="28"/>
    </row>
    <row r="93" spans="1:24" s="34" customFormat="1" ht="23.65" customHeight="1">
      <c r="A93" s="157"/>
      <c r="B93" s="125"/>
      <c r="C93" s="125"/>
      <c r="D93" s="420"/>
      <c r="E93" s="420"/>
      <c r="F93" s="420"/>
      <c r="G93" s="420"/>
      <c r="H93" s="420"/>
      <c r="I93" s="420"/>
      <c r="J93" s="420"/>
      <c r="K93" s="420"/>
      <c r="L93" s="420"/>
      <c r="M93" s="164"/>
      <c r="N93" s="187"/>
      <c r="O93" s="186" t="str">
        <f t="shared" si="4"/>
        <v/>
      </c>
      <c r="P93" s="188" t="str">
        <f t="shared" si="5"/>
        <v/>
      </c>
      <c r="Q93" s="42"/>
      <c r="R93" s="208"/>
      <c r="S93" s="28"/>
      <c r="T93" s="28"/>
      <c r="U93" s="28"/>
      <c r="V93" s="28"/>
      <c r="W93" s="28"/>
      <c r="X93" s="28"/>
    </row>
    <row r="94" spans="1:24" s="34" customFormat="1" ht="23.65" customHeight="1">
      <c r="A94" s="157"/>
      <c r="B94" s="125"/>
      <c r="C94" s="125"/>
      <c r="D94" s="420"/>
      <c r="E94" s="420"/>
      <c r="F94" s="420"/>
      <c r="G94" s="420"/>
      <c r="H94" s="420"/>
      <c r="I94" s="420"/>
      <c r="J94" s="420"/>
      <c r="K94" s="420"/>
      <c r="L94" s="420"/>
      <c r="M94" s="164"/>
      <c r="N94" s="187"/>
      <c r="O94" s="186" t="str">
        <f t="shared" si="4"/>
        <v/>
      </c>
      <c r="P94" s="188" t="str">
        <f t="shared" si="5"/>
        <v/>
      </c>
      <c r="Q94" s="42"/>
      <c r="R94" s="208"/>
      <c r="S94" s="28"/>
      <c r="T94" s="28"/>
      <c r="U94" s="28"/>
      <c r="V94" s="28"/>
      <c r="W94" s="28"/>
      <c r="X94" s="28"/>
    </row>
    <row r="95" spans="1:24" s="34" customFormat="1" ht="23.65" customHeight="1">
      <c r="A95" s="157"/>
      <c r="B95" s="125"/>
      <c r="C95" s="125"/>
      <c r="D95" s="420"/>
      <c r="E95" s="420"/>
      <c r="F95" s="420"/>
      <c r="G95" s="420"/>
      <c r="H95" s="420"/>
      <c r="I95" s="420"/>
      <c r="J95" s="420"/>
      <c r="K95" s="420"/>
      <c r="L95" s="420"/>
      <c r="M95" s="164"/>
      <c r="N95" s="187"/>
      <c r="O95" s="186" t="str">
        <f t="shared" si="4"/>
        <v/>
      </c>
      <c r="P95" s="188" t="str">
        <f t="shared" si="5"/>
        <v/>
      </c>
      <c r="Q95" s="42"/>
      <c r="R95" s="208"/>
      <c r="S95" s="28"/>
      <c r="T95" s="28"/>
      <c r="U95" s="28"/>
      <c r="V95" s="28"/>
      <c r="W95" s="28"/>
      <c r="X95" s="28"/>
    </row>
    <row r="96" spans="1:24" s="34" customFormat="1" ht="23.65" customHeight="1">
      <c r="A96" s="157"/>
      <c r="B96" s="125"/>
      <c r="C96" s="125"/>
      <c r="D96" s="420"/>
      <c r="E96" s="420"/>
      <c r="F96" s="420"/>
      <c r="G96" s="420"/>
      <c r="H96" s="420"/>
      <c r="I96" s="420"/>
      <c r="J96" s="420"/>
      <c r="K96" s="420"/>
      <c r="L96" s="420"/>
      <c r="M96" s="164"/>
      <c r="N96" s="187"/>
      <c r="O96" s="186" t="str">
        <f t="shared" si="4"/>
        <v/>
      </c>
      <c r="P96" s="188" t="str">
        <f t="shared" si="5"/>
        <v/>
      </c>
      <c r="Q96" s="42"/>
      <c r="R96" s="208"/>
      <c r="S96" s="28"/>
      <c r="T96" s="28"/>
      <c r="U96" s="28"/>
      <c r="V96" s="28"/>
      <c r="W96" s="28"/>
      <c r="X96" s="28"/>
    </row>
    <row r="97" spans="1:24" s="34" customFormat="1" ht="23.65" customHeight="1">
      <c r="A97" s="157"/>
      <c r="B97" s="125"/>
      <c r="C97" s="125"/>
      <c r="D97" s="420"/>
      <c r="E97" s="420"/>
      <c r="F97" s="420"/>
      <c r="G97" s="420"/>
      <c r="H97" s="420"/>
      <c r="I97" s="420"/>
      <c r="J97" s="420"/>
      <c r="K97" s="420"/>
      <c r="L97" s="420"/>
      <c r="M97" s="164"/>
      <c r="N97" s="187"/>
      <c r="O97" s="186" t="str">
        <f t="shared" si="4"/>
        <v/>
      </c>
      <c r="P97" s="188" t="str">
        <f t="shared" si="5"/>
        <v/>
      </c>
      <c r="Q97" s="42"/>
      <c r="R97" s="208"/>
      <c r="S97" s="28"/>
      <c r="T97" s="28"/>
      <c r="U97" s="28"/>
      <c r="V97" s="28"/>
      <c r="W97" s="28"/>
      <c r="X97" s="28"/>
    </row>
    <row r="98" spans="1:24" s="34" customFormat="1" ht="23.65" customHeight="1">
      <c r="A98" s="157"/>
      <c r="B98" s="125"/>
      <c r="C98" s="125"/>
      <c r="D98" s="420"/>
      <c r="E98" s="420"/>
      <c r="F98" s="420"/>
      <c r="G98" s="420"/>
      <c r="H98" s="420"/>
      <c r="I98" s="420"/>
      <c r="J98" s="420"/>
      <c r="K98" s="420"/>
      <c r="L98" s="420"/>
      <c r="M98" s="164"/>
      <c r="N98" s="187"/>
      <c r="O98" s="186" t="str">
        <f t="shared" si="4"/>
        <v/>
      </c>
      <c r="P98" s="188" t="str">
        <f t="shared" si="5"/>
        <v/>
      </c>
      <c r="Q98" s="42"/>
      <c r="R98" s="208"/>
      <c r="S98" s="28"/>
      <c r="T98" s="28"/>
      <c r="U98" s="28"/>
      <c r="V98" s="28"/>
      <c r="W98" s="28"/>
      <c r="X98" s="28"/>
    </row>
    <row r="99" spans="1:24" s="34" customFormat="1" ht="23.65" customHeight="1">
      <c r="A99" s="157"/>
      <c r="B99" s="125"/>
      <c r="C99" s="125"/>
      <c r="D99" s="420"/>
      <c r="E99" s="420"/>
      <c r="F99" s="420"/>
      <c r="G99" s="420"/>
      <c r="H99" s="420"/>
      <c r="I99" s="420"/>
      <c r="J99" s="420"/>
      <c r="K99" s="420"/>
      <c r="L99" s="420"/>
      <c r="M99" s="164"/>
      <c r="N99" s="187"/>
      <c r="O99" s="186" t="str">
        <f t="shared" si="4"/>
        <v/>
      </c>
      <c r="P99" s="188" t="str">
        <f t="shared" si="5"/>
        <v/>
      </c>
      <c r="Q99" s="42"/>
      <c r="R99" s="208"/>
      <c r="S99" s="28"/>
      <c r="T99" s="28"/>
      <c r="U99" s="28"/>
      <c r="V99" s="28"/>
      <c r="W99" s="28"/>
      <c r="X99" s="28"/>
    </row>
    <row r="100" spans="1:24" s="34" customFormat="1" ht="23.65" customHeight="1">
      <c r="A100" s="157"/>
      <c r="B100" s="125"/>
      <c r="C100" s="125"/>
      <c r="D100" s="420"/>
      <c r="E100" s="420"/>
      <c r="F100" s="420"/>
      <c r="G100" s="420"/>
      <c r="H100" s="420"/>
      <c r="I100" s="420"/>
      <c r="J100" s="420"/>
      <c r="K100" s="420"/>
      <c r="L100" s="420"/>
      <c r="M100" s="164"/>
      <c r="N100" s="187"/>
      <c r="O100" s="186" t="str">
        <f t="shared" si="4"/>
        <v/>
      </c>
      <c r="P100" s="188" t="str">
        <f t="shared" si="5"/>
        <v/>
      </c>
      <c r="Q100" s="42"/>
      <c r="R100" s="208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7"/>
      <c r="B101" s="125"/>
      <c r="C101" s="125"/>
      <c r="D101" s="420"/>
      <c r="E101" s="420"/>
      <c r="F101" s="420"/>
      <c r="G101" s="420"/>
      <c r="H101" s="420"/>
      <c r="I101" s="420"/>
      <c r="J101" s="420"/>
      <c r="K101" s="420"/>
      <c r="L101" s="420"/>
      <c r="M101" s="164"/>
      <c r="N101" s="187"/>
      <c r="O101" s="186" t="str">
        <f t="shared" si="4"/>
        <v/>
      </c>
      <c r="P101" s="188" t="str">
        <f t="shared" si="5"/>
        <v/>
      </c>
      <c r="Q101" s="42"/>
      <c r="R101" s="208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7"/>
      <c r="B102" s="125"/>
      <c r="C102" s="125"/>
      <c r="D102" s="420"/>
      <c r="E102" s="420"/>
      <c r="F102" s="420"/>
      <c r="G102" s="420"/>
      <c r="H102" s="420"/>
      <c r="I102" s="420"/>
      <c r="J102" s="420"/>
      <c r="K102" s="420"/>
      <c r="L102" s="420"/>
      <c r="M102" s="164"/>
      <c r="N102" s="187"/>
      <c r="O102" s="186" t="str">
        <f t="shared" si="4"/>
        <v/>
      </c>
      <c r="P102" s="188" t="str">
        <f t="shared" si="5"/>
        <v/>
      </c>
      <c r="Q102" s="42"/>
      <c r="R102" s="208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7"/>
      <c r="B103" s="125"/>
      <c r="C103" s="125"/>
      <c r="D103" s="420"/>
      <c r="E103" s="420"/>
      <c r="F103" s="420"/>
      <c r="G103" s="420"/>
      <c r="H103" s="420"/>
      <c r="I103" s="420"/>
      <c r="J103" s="420"/>
      <c r="K103" s="420"/>
      <c r="L103" s="420"/>
      <c r="M103" s="164"/>
      <c r="N103" s="187"/>
      <c r="O103" s="186" t="str">
        <f t="shared" si="4"/>
        <v/>
      </c>
      <c r="P103" s="188" t="str">
        <f t="shared" si="5"/>
        <v/>
      </c>
      <c r="Q103" s="42"/>
      <c r="R103" s="208"/>
      <c r="S103" s="28"/>
      <c r="T103" s="28"/>
      <c r="U103" s="28"/>
      <c r="V103" s="28"/>
      <c r="W103" s="28"/>
      <c r="X103" s="28"/>
    </row>
    <row r="104" spans="1:24" s="37" customFormat="1" ht="6" customHeight="1">
      <c r="A104" s="216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3"/>
      <c r="Q104" s="1"/>
      <c r="R104" s="223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0"/>
      <c r="B105" s="423" t="s">
        <v>44</v>
      </c>
      <c r="C105" s="423"/>
      <c r="D105" s="423"/>
      <c r="E105" s="423"/>
      <c r="F105" s="423"/>
      <c r="G105" s="423"/>
      <c r="H105" s="423"/>
      <c r="I105" s="423"/>
      <c r="J105" s="423"/>
      <c r="K105" s="423"/>
      <c r="L105" s="423"/>
      <c r="M105" s="423"/>
      <c r="N105" s="423"/>
      <c r="O105" s="423"/>
      <c r="P105" s="423"/>
      <c r="Q105" s="423"/>
      <c r="R105" s="232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6"/>
      <c r="B106" s="25" t="str">
        <f>B60</f>
        <v>FAPESP, MARÇO DE 2017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2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5"/>
      <c r="B107" s="54"/>
      <c r="C107" s="54"/>
      <c r="D107" s="54"/>
      <c r="J107" s="54"/>
      <c r="R107" s="155"/>
    </row>
    <row r="108" spans="1:24" s="45" customFormat="1" ht="12.75" customHeight="1">
      <c r="A108" s="155"/>
      <c r="B108" s="54"/>
      <c r="C108" s="54"/>
      <c r="D108" s="54"/>
      <c r="J108" s="54"/>
      <c r="R108" s="155"/>
    </row>
    <row r="109" spans="1:24" s="45" customFormat="1" ht="12.75" customHeight="1">
      <c r="A109" s="155"/>
      <c r="B109" s="54"/>
      <c r="C109" s="54"/>
      <c r="D109" s="54"/>
      <c r="J109" s="54"/>
      <c r="R109" s="155"/>
    </row>
    <row r="110" spans="1:24" s="45" customFormat="1" ht="12.75" customHeight="1">
      <c r="A110" s="155"/>
      <c r="B110" s="54"/>
      <c r="C110" s="54"/>
      <c r="D110" s="54"/>
      <c r="J110" s="54"/>
      <c r="R110" s="155"/>
    </row>
    <row r="111" spans="1:24" s="45" customFormat="1" ht="12.75" customHeight="1">
      <c r="A111" s="155"/>
      <c r="B111" s="54"/>
      <c r="C111" s="54"/>
      <c r="D111" s="54"/>
      <c r="J111" s="54"/>
      <c r="R111" s="155"/>
    </row>
    <row r="112" spans="1:24" s="45" customFormat="1" ht="12.75" customHeight="1">
      <c r="A112" s="155"/>
      <c r="B112" s="54"/>
      <c r="C112" s="54"/>
      <c r="D112" s="54"/>
      <c r="J112" s="54"/>
      <c r="R112" s="155"/>
    </row>
    <row r="113" spans="1:18" s="45" customFormat="1" ht="12.75" customHeight="1">
      <c r="A113" s="155"/>
      <c r="B113" s="54"/>
      <c r="C113" s="54"/>
      <c r="D113" s="54"/>
      <c r="J113" s="54"/>
      <c r="R113" s="155"/>
    </row>
    <row r="114" spans="1:18" s="45" customFormat="1" ht="12.75" customHeight="1">
      <c r="A114" s="155"/>
      <c r="B114" s="54"/>
      <c r="C114" s="54"/>
      <c r="D114" s="54"/>
      <c r="J114" s="54"/>
      <c r="R114" s="155"/>
    </row>
    <row r="115" spans="1:18" s="45" customFormat="1" ht="12.75" customHeight="1">
      <c r="A115" s="155"/>
      <c r="B115" s="54"/>
      <c r="C115" s="54"/>
      <c r="D115" s="54"/>
      <c r="J115" s="54"/>
      <c r="R115" s="155"/>
    </row>
    <row r="116" spans="1:18" s="45" customFormat="1" ht="12.75" customHeight="1">
      <c r="A116" s="155"/>
      <c r="B116" s="54"/>
      <c r="C116" s="54"/>
      <c r="D116" s="54"/>
      <c r="J116" s="54"/>
      <c r="R116" s="155"/>
    </row>
    <row r="117" spans="1:18" s="45" customFormat="1" ht="12.75" customHeight="1">
      <c r="A117" s="155"/>
      <c r="B117" s="54"/>
      <c r="C117" s="54"/>
      <c r="D117" s="54"/>
      <c r="J117" s="54"/>
      <c r="R117" s="155"/>
    </row>
    <row r="118" spans="1:18" s="45" customFormat="1" ht="12.75" customHeight="1">
      <c r="A118" s="155"/>
      <c r="B118" s="54"/>
      <c r="C118" s="54"/>
      <c r="D118" s="54"/>
      <c r="J118" s="54"/>
      <c r="R118" s="155"/>
    </row>
    <row r="119" spans="1:18" s="45" customFormat="1" ht="12.75" customHeight="1">
      <c r="A119" s="155"/>
      <c r="B119" s="54"/>
      <c r="C119" s="54"/>
      <c r="D119" s="54"/>
      <c r="J119" s="54"/>
      <c r="R119" s="155"/>
    </row>
    <row r="120" spans="1:18" s="45" customFormat="1" ht="12.75" customHeight="1">
      <c r="A120" s="155"/>
      <c r="B120" s="54"/>
      <c r="C120" s="54"/>
      <c r="D120" s="54"/>
      <c r="J120" s="54"/>
      <c r="R120" s="155"/>
    </row>
    <row r="121" spans="1:18" s="45" customFormat="1" ht="12.75" customHeight="1">
      <c r="A121" s="155"/>
      <c r="B121" s="54"/>
      <c r="C121" s="54"/>
      <c r="D121" s="54"/>
      <c r="J121" s="54"/>
      <c r="R121" s="155"/>
    </row>
    <row r="122" spans="1:18" s="45" customFormat="1" ht="12.75" customHeight="1">
      <c r="A122" s="155"/>
      <c r="B122" s="54"/>
      <c r="C122" s="54"/>
      <c r="D122" s="54"/>
      <c r="J122" s="54"/>
      <c r="R122" s="155"/>
    </row>
    <row r="123" spans="1:18" s="45" customFormat="1" ht="12.75" customHeight="1">
      <c r="A123" s="155"/>
      <c r="B123" s="54"/>
      <c r="C123" s="54"/>
      <c r="D123" s="54"/>
      <c r="J123" s="54"/>
      <c r="R123" s="155"/>
    </row>
    <row r="124" spans="1:18" s="45" customFormat="1" ht="12.75" customHeight="1">
      <c r="A124" s="155"/>
      <c r="B124" s="54"/>
      <c r="C124" s="54"/>
      <c r="D124" s="54"/>
      <c r="J124" s="54"/>
      <c r="R124" s="155"/>
    </row>
    <row r="125" spans="1:18" s="45" customFormat="1" ht="12.75" customHeight="1">
      <c r="A125" s="155"/>
      <c r="B125" s="54"/>
      <c r="C125" s="54"/>
      <c r="D125" s="54"/>
      <c r="J125" s="54"/>
      <c r="R125" s="155"/>
    </row>
    <row r="126" spans="1:18" s="45" customFormat="1" ht="12.75" customHeight="1">
      <c r="A126" s="155"/>
      <c r="B126" s="54"/>
      <c r="C126" s="54"/>
      <c r="D126" s="54"/>
      <c r="J126" s="54"/>
      <c r="R126" s="155"/>
    </row>
    <row r="127" spans="1:18" s="45" customFormat="1" ht="12.75" customHeight="1">
      <c r="A127" s="155"/>
      <c r="B127" s="54"/>
      <c r="C127" s="54"/>
      <c r="D127" s="54"/>
      <c r="J127" s="54"/>
      <c r="R127" s="155"/>
    </row>
    <row r="128" spans="1:18" s="45" customFormat="1" ht="12.75" customHeight="1">
      <c r="A128" s="155"/>
      <c r="B128" s="54"/>
      <c r="C128" s="54"/>
      <c r="D128" s="54"/>
      <c r="J128" s="54"/>
      <c r="R128" s="155"/>
    </row>
    <row r="129" spans="1:18" s="45" customFormat="1" ht="12.75" customHeight="1">
      <c r="A129" s="155"/>
      <c r="B129" s="54"/>
      <c r="C129" s="54"/>
      <c r="D129" s="54"/>
      <c r="J129" s="54"/>
      <c r="R129" s="155"/>
    </row>
    <row r="130" spans="1:18" s="45" customFormat="1" ht="12.75" customHeight="1">
      <c r="A130" s="155"/>
      <c r="B130" s="54"/>
      <c r="C130" s="54"/>
      <c r="D130" s="54"/>
      <c r="J130" s="54"/>
      <c r="R130" s="155"/>
    </row>
    <row r="131" spans="1:18" s="45" customFormat="1" ht="12.75" customHeight="1">
      <c r="A131" s="155"/>
      <c r="B131" s="54"/>
      <c r="C131" s="54"/>
      <c r="D131" s="54"/>
      <c r="J131" s="54"/>
      <c r="R131" s="155"/>
    </row>
    <row r="132" spans="1:18" s="45" customFormat="1" ht="12.75" customHeight="1">
      <c r="A132" s="155"/>
      <c r="B132" s="54"/>
      <c r="C132" s="54"/>
      <c r="D132" s="54"/>
      <c r="J132" s="54"/>
      <c r="R132" s="155"/>
    </row>
    <row r="133" spans="1:18" s="45" customFormat="1" ht="12.75" customHeight="1">
      <c r="A133" s="155"/>
      <c r="B133" s="54"/>
      <c r="C133" s="54"/>
      <c r="D133" s="54"/>
      <c r="J133" s="54"/>
      <c r="R133" s="155"/>
    </row>
    <row r="134" spans="1:18" s="45" customFormat="1" ht="12.75" customHeight="1">
      <c r="A134" s="155"/>
      <c r="B134" s="54"/>
      <c r="C134" s="54"/>
      <c r="D134" s="54"/>
      <c r="J134" s="54"/>
      <c r="R134" s="155"/>
    </row>
    <row r="135" spans="1:18" s="45" customFormat="1" ht="12.75" customHeight="1">
      <c r="A135" s="155"/>
      <c r="B135" s="54"/>
      <c r="C135" s="54"/>
      <c r="D135" s="54"/>
      <c r="J135" s="54"/>
      <c r="R135" s="155"/>
    </row>
    <row r="136" spans="1:18" s="45" customFormat="1" ht="12.75" customHeight="1">
      <c r="A136" s="155"/>
      <c r="B136" s="54"/>
      <c r="C136" s="54"/>
      <c r="D136" s="54"/>
      <c r="J136" s="54"/>
      <c r="R136" s="155"/>
    </row>
    <row r="137" spans="1:18" s="45" customFormat="1" ht="12.75" customHeight="1">
      <c r="A137" s="155"/>
      <c r="B137" s="54"/>
      <c r="C137" s="54"/>
      <c r="D137" s="54"/>
      <c r="J137" s="54"/>
      <c r="R137" s="155"/>
    </row>
    <row r="138" spans="1:18" s="45" customFormat="1" ht="12.75" customHeight="1">
      <c r="A138" s="155"/>
      <c r="B138" s="54"/>
      <c r="C138" s="54"/>
      <c r="D138" s="54"/>
      <c r="J138" s="54"/>
      <c r="R138" s="155"/>
    </row>
    <row r="139" spans="1:18" s="45" customFormat="1" ht="12.75" customHeight="1">
      <c r="A139" s="155"/>
      <c r="B139" s="54"/>
      <c r="C139" s="54"/>
      <c r="D139" s="54"/>
      <c r="J139" s="54"/>
      <c r="R139" s="155"/>
    </row>
    <row r="140" spans="1:18" s="45" customFormat="1" ht="12.75" customHeight="1">
      <c r="A140" s="155"/>
      <c r="B140" s="54"/>
      <c r="C140" s="54"/>
      <c r="D140" s="54"/>
      <c r="J140" s="54"/>
      <c r="R140" s="155"/>
    </row>
    <row r="141" spans="1:18" s="45" customFormat="1" ht="12.75" customHeight="1">
      <c r="A141" s="155"/>
      <c r="B141" s="54"/>
      <c r="C141" s="54"/>
      <c r="D141" s="54"/>
      <c r="J141" s="54"/>
      <c r="R141" s="155"/>
    </row>
    <row r="142" spans="1:18" s="45" customFormat="1" ht="12.75" customHeight="1">
      <c r="A142" s="155"/>
      <c r="B142" s="54"/>
      <c r="C142" s="54"/>
      <c r="D142" s="54"/>
      <c r="J142" s="54"/>
      <c r="R142" s="155"/>
    </row>
    <row r="143" spans="1:18" s="45" customFormat="1" ht="12.75" customHeight="1">
      <c r="A143" s="155"/>
      <c r="B143" s="54"/>
      <c r="C143" s="54"/>
      <c r="D143" s="54"/>
      <c r="J143" s="54"/>
      <c r="R143" s="155"/>
    </row>
    <row r="144" spans="1:18" s="45" customFormat="1" ht="12.75" customHeight="1">
      <c r="A144" s="155"/>
      <c r="B144" s="54"/>
      <c r="C144" s="54"/>
      <c r="D144" s="54"/>
      <c r="J144" s="54"/>
      <c r="R144" s="155"/>
    </row>
    <row r="145" spans="1:18" s="45" customFormat="1" ht="12.75" customHeight="1">
      <c r="A145" s="155"/>
      <c r="B145" s="54"/>
      <c r="C145" s="54"/>
      <c r="D145" s="54"/>
      <c r="J145" s="54"/>
      <c r="R145" s="155"/>
    </row>
    <row r="146" spans="1:18" s="45" customFormat="1" ht="12.75" customHeight="1">
      <c r="A146" s="155"/>
      <c r="B146" s="54"/>
      <c r="C146" s="54"/>
      <c r="D146" s="54"/>
      <c r="J146" s="54"/>
      <c r="R146" s="155"/>
    </row>
    <row r="147" spans="1:18" s="45" customFormat="1" ht="12.75" customHeight="1">
      <c r="A147" s="155"/>
      <c r="B147" s="54"/>
      <c r="C147" s="54"/>
      <c r="D147" s="54"/>
      <c r="J147" s="54"/>
      <c r="R147" s="155"/>
    </row>
    <row r="148" spans="1:18" s="45" customFormat="1" ht="12.75" customHeight="1">
      <c r="A148" s="155"/>
      <c r="B148" s="54"/>
      <c r="C148" s="54"/>
      <c r="D148" s="54"/>
      <c r="J148" s="54"/>
      <c r="R148" s="155"/>
    </row>
    <row r="149" spans="1:18" s="45" customFormat="1" ht="12.75" customHeight="1">
      <c r="A149" s="155"/>
      <c r="B149" s="54"/>
      <c r="C149" s="54"/>
      <c r="D149" s="54"/>
      <c r="J149" s="54"/>
      <c r="R149" s="155"/>
    </row>
    <row r="150" spans="1:18" s="45" customFormat="1" ht="12.75" customHeight="1">
      <c r="A150" s="155"/>
      <c r="B150" s="54"/>
      <c r="C150" s="54"/>
      <c r="D150" s="54"/>
      <c r="J150" s="54"/>
      <c r="R150" s="155"/>
    </row>
    <row r="151" spans="1:18" s="45" customFormat="1" ht="12.75" customHeight="1">
      <c r="A151" s="155"/>
      <c r="B151" s="54"/>
      <c r="C151" s="54"/>
      <c r="D151" s="54"/>
      <c r="J151" s="54"/>
      <c r="R151" s="155"/>
    </row>
    <row r="152" spans="1:18" s="45" customFormat="1" ht="12.75" customHeight="1">
      <c r="A152" s="155"/>
      <c r="B152" s="54"/>
      <c r="C152" s="54"/>
      <c r="D152" s="54"/>
      <c r="J152" s="54"/>
      <c r="R152" s="155"/>
    </row>
    <row r="153" spans="1:18" s="45" customFormat="1" ht="12.75" customHeight="1">
      <c r="A153" s="155"/>
      <c r="B153" s="54"/>
      <c r="C153" s="54"/>
      <c r="D153" s="54"/>
      <c r="J153" s="54"/>
      <c r="R153" s="155"/>
    </row>
    <row r="154" spans="1:18" s="45" customFormat="1" ht="12.75" customHeight="1">
      <c r="A154" s="155"/>
      <c r="B154" s="54"/>
      <c r="C154" s="54"/>
      <c r="D154" s="54"/>
      <c r="J154" s="54"/>
      <c r="R154" s="155"/>
    </row>
    <row r="155" spans="1:18" s="45" customFormat="1" ht="12.75" customHeight="1">
      <c r="A155" s="155"/>
      <c r="B155" s="54"/>
      <c r="C155" s="54"/>
      <c r="D155" s="54"/>
      <c r="J155" s="54"/>
      <c r="R155" s="155"/>
    </row>
    <row r="156" spans="1:18" s="45" customFormat="1" ht="12.75" customHeight="1">
      <c r="A156" s="155"/>
      <c r="B156" s="54"/>
      <c r="C156" s="54"/>
      <c r="D156" s="54"/>
      <c r="J156" s="54"/>
      <c r="R156" s="155"/>
    </row>
    <row r="157" spans="1:18" s="45" customFormat="1" ht="12.75" customHeight="1">
      <c r="A157" s="155"/>
      <c r="B157" s="54"/>
      <c r="C157" s="54"/>
      <c r="D157" s="54"/>
      <c r="J157" s="54"/>
      <c r="R157" s="155"/>
    </row>
    <row r="158" spans="1:18" s="45" customFormat="1" ht="12.75" customHeight="1">
      <c r="A158" s="155"/>
      <c r="B158" s="54"/>
      <c r="C158" s="54"/>
      <c r="D158" s="54"/>
      <c r="J158" s="54"/>
      <c r="R158" s="155"/>
    </row>
    <row r="159" spans="1:18" s="45" customFormat="1" ht="12.75" customHeight="1">
      <c r="A159" s="155"/>
      <c r="B159" s="54"/>
      <c r="C159" s="54"/>
      <c r="D159" s="54"/>
      <c r="J159" s="54"/>
      <c r="R159" s="155"/>
    </row>
    <row r="160" spans="1:18" s="45" customFormat="1" ht="16.5" customHeight="1">
      <c r="A160" s="155"/>
      <c r="B160" s="147" t="s">
        <v>82</v>
      </c>
      <c r="C160" s="54"/>
      <c r="D160" s="54"/>
      <c r="J160" s="54"/>
      <c r="R160" s="155"/>
    </row>
    <row r="161" spans="1:246" ht="16.5" customHeight="1">
      <c r="B161" s="147" t="s">
        <v>83</v>
      </c>
    </row>
    <row r="162" spans="1:246" s="116" customFormat="1" ht="14.25" customHeight="1">
      <c r="A162" s="240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2"/>
      <c r="N162" s="19"/>
      <c r="O162" s="19"/>
      <c r="P162" s="162"/>
      <c r="Q162" s="19"/>
      <c r="R162" s="240"/>
    </row>
    <row r="163" spans="1:246" s="116" customFormat="1" ht="14.25" customHeight="1">
      <c r="A163" s="240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2"/>
      <c r="N163" s="19"/>
      <c r="O163" s="19"/>
      <c r="P163" s="162"/>
      <c r="Q163" s="19"/>
      <c r="R163" s="240"/>
    </row>
    <row r="164" spans="1:246" s="116" customFormat="1" ht="14.25" customHeight="1">
      <c r="A164" s="240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2"/>
      <c r="N164" s="19"/>
      <c r="O164" s="19"/>
      <c r="P164" s="162"/>
      <c r="Q164" s="19"/>
      <c r="R164" s="240"/>
    </row>
    <row r="165" spans="1:246" s="116" customFormat="1" ht="18.75" customHeight="1">
      <c r="A165" s="240"/>
      <c r="B165" s="168" t="s">
        <v>88</v>
      </c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239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0"/>
      <c r="B166" s="165" t="s">
        <v>95</v>
      </c>
      <c r="R166" s="239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0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1"/>
      <c r="N167" s="39"/>
      <c r="O167" s="39"/>
      <c r="P167" s="161"/>
      <c r="Q167" s="39"/>
      <c r="R167" s="239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0"/>
      <c r="B168" s="439" t="s">
        <v>81</v>
      </c>
      <c r="C168" s="440"/>
      <c r="D168" s="440"/>
      <c r="E168" s="440"/>
      <c r="F168" s="440"/>
      <c r="G168" s="440"/>
      <c r="H168" s="440"/>
      <c r="I168" s="440"/>
      <c r="J168" s="440"/>
      <c r="K168" s="440"/>
      <c r="L168" s="440"/>
      <c r="M168" s="440"/>
      <c r="N168" s="440"/>
      <c r="O168" s="440"/>
      <c r="P168" s="440"/>
      <c r="Q168" s="441"/>
      <c r="R168" s="239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0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5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0"/>
      <c r="B170" s="103" t="s">
        <v>57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2"/>
      <c r="N170" s="19"/>
      <c r="O170" s="19"/>
      <c r="P170" s="162"/>
      <c r="Q170" s="19"/>
      <c r="R170" s="240"/>
    </row>
    <row r="171" spans="1:246" s="116" customFormat="1" ht="16.5" customHeight="1">
      <c r="A171" s="240"/>
      <c r="B171" s="103" t="s">
        <v>114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2"/>
      <c r="N171" s="19"/>
      <c r="O171" s="19"/>
      <c r="P171" s="162"/>
      <c r="Q171" s="19"/>
      <c r="R171" s="240"/>
    </row>
    <row r="172" spans="1:246" s="116" customFormat="1" ht="16.5" customHeight="1">
      <c r="A172" s="240"/>
      <c r="B172" s="103" t="s">
        <v>121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2"/>
      <c r="N172" s="19"/>
      <c r="O172" s="19"/>
      <c r="P172" s="162"/>
      <c r="Q172" s="19"/>
      <c r="R172" s="240"/>
    </row>
    <row r="173" spans="1:246" s="116" customFormat="1" ht="16.5" customHeight="1">
      <c r="A173" s="240"/>
      <c r="B173" s="103" t="s">
        <v>120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2"/>
      <c r="N173" s="19"/>
      <c r="O173" s="19"/>
      <c r="P173" s="162"/>
      <c r="Q173" s="19"/>
      <c r="R173" s="240"/>
    </row>
    <row r="174" spans="1:246" s="116" customFormat="1" ht="16.5" customHeight="1">
      <c r="A174" s="240"/>
      <c r="B174" s="103" t="s">
        <v>122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2"/>
      <c r="N174" s="19"/>
      <c r="O174" s="19"/>
      <c r="P174" s="162"/>
      <c r="Q174" s="19"/>
      <c r="R174" s="240"/>
    </row>
    <row r="175" spans="1:246" s="116" customFormat="1" ht="16.5" customHeight="1">
      <c r="A175" s="240"/>
      <c r="B175" s="103" t="s">
        <v>117</v>
      </c>
      <c r="C175" s="3"/>
      <c r="D175" s="3"/>
      <c r="E175" s="196"/>
      <c r="F175" s="196"/>
      <c r="G175" s="196"/>
      <c r="H175" s="196"/>
      <c r="I175" s="196"/>
      <c r="J175" s="3"/>
      <c r="K175" s="196"/>
      <c r="L175" s="196"/>
      <c r="M175" s="196"/>
      <c r="N175" s="196"/>
      <c r="O175" s="196"/>
      <c r="P175" s="196"/>
      <c r="Q175" s="196"/>
      <c r="R175" s="240"/>
    </row>
    <row r="176" spans="1:246" s="116" customFormat="1" ht="16.5" customHeight="1">
      <c r="A176" s="240"/>
      <c r="B176" s="103" t="s">
        <v>133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2"/>
      <c r="N176" s="19"/>
      <c r="O176" s="19"/>
      <c r="P176" s="162"/>
      <c r="Q176" s="19"/>
      <c r="R176" s="240"/>
    </row>
    <row r="177" spans="1:246" s="116" customFormat="1" ht="16.5" customHeight="1">
      <c r="A177" s="240"/>
      <c r="B177" s="103" t="s">
        <v>134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2"/>
      <c r="N177" s="19"/>
      <c r="O177" s="19"/>
      <c r="P177" s="162"/>
      <c r="Q177" s="19"/>
      <c r="R177" s="240"/>
    </row>
    <row r="178" spans="1:246" s="116" customFormat="1" ht="16.5" customHeight="1">
      <c r="A178" s="240"/>
      <c r="B178" s="103" t="s">
        <v>135</v>
      </c>
      <c r="C178" s="3"/>
      <c r="D178" s="3"/>
      <c r="E178" s="196"/>
      <c r="F178" s="196"/>
      <c r="G178" s="196"/>
      <c r="H178" s="196"/>
      <c r="I178" s="196"/>
      <c r="J178" s="3"/>
      <c r="K178" s="196"/>
      <c r="L178" s="196"/>
      <c r="M178" s="196"/>
      <c r="N178" s="196"/>
      <c r="O178" s="196"/>
      <c r="P178" s="196"/>
      <c r="Q178" s="196"/>
      <c r="R178" s="240"/>
    </row>
    <row r="179" spans="1:246" s="116" customFormat="1">
      <c r="A179" s="240"/>
      <c r="B179" s="77" t="s">
        <v>11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2"/>
      <c r="N179" s="19"/>
      <c r="O179" s="19"/>
      <c r="P179" s="162"/>
      <c r="Q179" s="19"/>
      <c r="R179" s="240"/>
    </row>
    <row r="180" spans="1:246" s="116" customFormat="1">
      <c r="A180" s="240"/>
      <c r="B180" s="100" t="s">
        <v>58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2"/>
      <c r="N180" s="19"/>
      <c r="O180" s="19"/>
      <c r="P180" s="162"/>
      <c r="Q180" s="19"/>
      <c r="R180" s="240"/>
    </row>
    <row r="181" spans="1:246" s="116" customFormat="1" ht="18.75" customHeight="1">
      <c r="A181" s="240"/>
      <c r="B181" s="77" t="s">
        <v>59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2"/>
      <c r="N181" s="19"/>
      <c r="O181" s="19"/>
      <c r="P181" s="162"/>
      <c r="Q181" s="19"/>
      <c r="R181" s="240"/>
    </row>
    <row r="182" spans="1:246" s="116" customFormat="1" ht="14.25" customHeight="1">
      <c r="A182" s="240"/>
      <c r="B182" s="103" t="s">
        <v>60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2"/>
      <c r="N182" s="19"/>
      <c r="O182" s="19"/>
      <c r="P182" s="162"/>
      <c r="Q182" s="19"/>
      <c r="R182" s="240"/>
    </row>
    <row r="183" spans="1:246" s="116" customFormat="1" ht="18.75" customHeight="1">
      <c r="A183" s="240"/>
      <c r="B183" s="77" t="s">
        <v>64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2"/>
      <c r="N183" s="19"/>
      <c r="O183" s="19"/>
      <c r="P183" s="162"/>
      <c r="Q183" s="19"/>
      <c r="R183" s="240"/>
    </row>
    <row r="184" spans="1:246" s="116" customFormat="1" ht="16.5" customHeight="1">
      <c r="A184" s="240"/>
      <c r="B184" s="77" t="s">
        <v>61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2"/>
      <c r="N184" s="19"/>
      <c r="O184" s="19"/>
      <c r="P184" s="162"/>
      <c r="Q184" s="19"/>
      <c r="R184" s="240"/>
    </row>
    <row r="185" spans="1:246" s="116" customFormat="1" ht="20.25" customHeight="1">
      <c r="A185" s="240"/>
      <c r="B185" s="100" t="s">
        <v>52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5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1"/>
      <c r="S186" s="30"/>
      <c r="T186" s="30"/>
      <c r="U186" s="30"/>
      <c r="V186" s="30"/>
      <c r="W186" s="30"/>
      <c r="X186" s="30"/>
    </row>
    <row r="187" spans="1:246" s="202" customFormat="1" ht="42.75" customHeight="1">
      <c r="A187" s="246"/>
      <c r="B187" s="421" t="s">
        <v>1</v>
      </c>
      <c r="C187" s="421"/>
      <c r="D187" s="194" t="s">
        <v>6</v>
      </c>
      <c r="E187" s="425" t="s">
        <v>7</v>
      </c>
      <c r="F187" s="426"/>
      <c r="G187" s="426"/>
      <c r="H187" s="426"/>
      <c r="I187" s="426"/>
      <c r="J187" s="426"/>
      <c r="K187" s="426"/>
      <c r="L187" s="427"/>
      <c r="M187" s="195" t="s">
        <v>101</v>
      </c>
      <c r="N187" s="195" t="s">
        <v>3</v>
      </c>
      <c r="O187" s="194" t="s">
        <v>89</v>
      </c>
      <c r="P187" s="194" t="s">
        <v>91</v>
      </c>
      <c r="Q187" s="194" t="s">
        <v>2</v>
      </c>
      <c r="R187" s="246"/>
    </row>
    <row r="188" spans="1:246" s="121" customFormat="1" ht="22.5" customHeight="1">
      <c r="A188" s="247"/>
      <c r="B188" s="428">
        <v>1</v>
      </c>
      <c r="C188" s="428"/>
      <c r="D188" s="108">
        <v>3</v>
      </c>
      <c r="E188" s="436" t="s">
        <v>62</v>
      </c>
      <c r="F188" s="437"/>
      <c r="G188" s="437"/>
      <c r="H188" s="437"/>
      <c r="I188" s="437"/>
      <c r="J188" s="437"/>
      <c r="K188" s="437"/>
      <c r="L188" s="438"/>
      <c r="M188" s="270" t="s">
        <v>92</v>
      </c>
      <c r="N188" s="169">
        <v>200</v>
      </c>
      <c r="O188" s="201">
        <f>N188*D188</f>
        <v>600</v>
      </c>
      <c r="P188" s="201"/>
      <c r="Q188" s="42"/>
      <c r="R188" s="247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7"/>
      <c r="B189" s="428">
        <v>2</v>
      </c>
      <c r="C189" s="428"/>
      <c r="D189" s="108">
        <v>2</v>
      </c>
      <c r="E189" s="200" t="s">
        <v>63</v>
      </c>
      <c r="F189" s="146"/>
      <c r="G189" s="200"/>
      <c r="H189" s="200"/>
      <c r="I189" s="200"/>
      <c r="J189" s="200"/>
      <c r="K189" s="200"/>
      <c r="L189" s="200"/>
      <c r="M189" s="270" t="s">
        <v>92</v>
      </c>
      <c r="N189" s="169">
        <v>200</v>
      </c>
      <c r="O189" s="201">
        <f>N189*D189</f>
        <v>400</v>
      </c>
      <c r="P189" s="201"/>
      <c r="Q189" s="42"/>
      <c r="R189" s="247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7"/>
      <c r="B190" s="428">
        <v>3</v>
      </c>
      <c r="C190" s="428"/>
      <c r="D190" s="108">
        <v>2</v>
      </c>
      <c r="E190" s="436" t="s">
        <v>94</v>
      </c>
      <c r="F190" s="437"/>
      <c r="G190" s="437"/>
      <c r="H190" s="437"/>
      <c r="I190" s="437"/>
      <c r="J190" s="437"/>
      <c r="K190" s="437"/>
      <c r="L190" s="438"/>
      <c r="M190" s="270" t="s">
        <v>93</v>
      </c>
      <c r="N190" s="169">
        <v>350</v>
      </c>
      <c r="O190" s="132"/>
      <c r="P190" s="188">
        <v>700</v>
      </c>
      <c r="Q190" s="42"/>
      <c r="R190" s="247"/>
      <c r="IE190" s="122"/>
      <c r="IF190" s="123"/>
    </row>
    <row r="191" spans="1:246" s="110" customFormat="1" ht="17.25" customHeight="1">
      <c r="A191" s="209"/>
      <c r="B191" s="166"/>
      <c r="C191" s="167"/>
      <c r="D191" s="296"/>
      <c r="E191" s="433"/>
      <c r="F191" s="434"/>
      <c r="G191" s="434"/>
      <c r="H191" s="434"/>
      <c r="I191" s="434"/>
      <c r="J191" s="434"/>
      <c r="K191" s="434"/>
      <c r="L191" s="435"/>
      <c r="M191" s="296"/>
      <c r="N191" s="296"/>
      <c r="O191" s="296"/>
      <c r="P191" s="42"/>
      <c r="Q191" s="42"/>
      <c r="R191" s="248"/>
      <c r="S191" s="120"/>
      <c r="T191" s="120"/>
      <c r="U191" s="120"/>
    </row>
    <row r="192" spans="1:246" s="37" customFormat="1" ht="6" customHeight="1">
      <c r="A192" s="216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1"/>
      <c r="P192" s="171"/>
      <c r="Q192" s="1"/>
      <c r="R192" s="223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0"/>
      <c r="B193" s="423" t="s">
        <v>44</v>
      </c>
      <c r="C193" s="423"/>
      <c r="D193" s="423"/>
      <c r="E193" s="423"/>
      <c r="F193" s="423"/>
      <c r="G193" s="423"/>
      <c r="H193" s="423"/>
      <c r="I193" s="423"/>
      <c r="J193" s="423"/>
      <c r="K193" s="423"/>
      <c r="L193" s="423"/>
      <c r="M193" s="423"/>
      <c r="N193" s="423"/>
      <c r="O193" s="423"/>
      <c r="P193" s="423"/>
      <c r="Q193" s="423"/>
      <c r="R193" s="232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6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2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6Fdqw41sbAY2jZgGgzL4glW13QjVSePWrDMyXaAGihhNRl25Kj0YPhuBuvk7HnYePwA9wOHa+qSBdOIUuDQUZA==" saltValue="axHF5HmyJJd+pnFF3F11kw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37"/>
  <sheetViews>
    <sheetView showGridLines="0" showRowColHeaders="0" workbookViewId="0">
      <selection activeCell="C15" sqref="C15"/>
    </sheetView>
  </sheetViews>
  <sheetFormatPr defaultColWidth="9.140625" defaultRowHeight="0" customHeight="1" zeroHeight="1"/>
  <cols>
    <col min="1" max="1" width="2.140625" style="171" customWidth="1"/>
    <col min="2" max="2" width="0.42578125" style="329" customWidth="1"/>
    <col min="3" max="3" width="75.5703125" style="171" customWidth="1"/>
    <col min="4" max="4" width="5.42578125" style="171" customWidth="1"/>
    <col min="5" max="5" width="3.85546875" style="171" customWidth="1"/>
    <col min="6" max="7" width="26.7109375" style="171" customWidth="1"/>
    <col min="8" max="8" width="0.5703125" style="171" customWidth="1"/>
    <col min="9" max="31" width="9.140625" style="171" customWidth="1"/>
    <col min="32" max="16384" width="9.140625" style="171"/>
  </cols>
  <sheetData>
    <row r="1" spans="2:8" ht="12.75">
      <c r="C1" s="88"/>
      <c r="D1" s="88"/>
      <c r="E1" s="88"/>
      <c r="F1" s="88"/>
      <c r="G1" s="88"/>
      <c r="H1" s="88"/>
    </row>
    <row r="2" spans="2:8" ht="21.75" customHeight="1">
      <c r="C2" s="88"/>
      <c r="D2" s="88"/>
      <c r="E2" s="88"/>
      <c r="F2" s="88"/>
      <c r="G2" s="88"/>
      <c r="H2" s="88"/>
    </row>
    <row r="3" spans="2:8" ht="21.75" customHeight="1">
      <c r="C3" s="88"/>
      <c r="D3" s="88"/>
      <c r="E3" s="88"/>
      <c r="F3" s="88"/>
      <c r="G3" s="136" t="s">
        <v>42</v>
      </c>
      <c r="H3" s="88"/>
    </row>
    <row r="4" spans="2:8" ht="42.75" customHeight="1">
      <c r="B4" s="330"/>
      <c r="C4" s="327" t="s">
        <v>70</v>
      </c>
      <c r="D4" s="328"/>
      <c r="E4" s="451"/>
      <c r="F4" s="452"/>
      <c r="G4" s="453"/>
      <c r="H4" s="88"/>
    </row>
    <row r="5" spans="2:8" ht="3.75" customHeight="1" thickBot="1">
      <c r="B5" s="331"/>
      <c r="C5" s="332"/>
      <c r="D5" s="332"/>
      <c r="E5" s="332"/>
      <c r="F5" s="332"/>
      <c r="G5" s="332"/>
      <c r="H5" s="88"/>
    </row>
    <row r="6" spans="2:8" ht="25.5" customHeight="1">
      <c r="B6" s="331"/>
      <c r="C6" s="454" t="s">
        <v>200</v>
      </c>
      <c r="D6" s="455"/>
      <c r="E6" s="456"/>
      <c r="F6" s="333" t="s">
        <v>77</v>
      </c>
      <c r="G6" s="334" t="s">
        <v>76</v>
      </c>
      <c r="H6" s="88"/>
    </row>
    <row r="7" spans="2:8" s="10" customFormat="1" ht="30.75" customHeight="1">
      <c r="B7" s="331"/>
      <c r="C7" s="457" t="s">
        <v>86</v>
      </c>
      <c r="D7" s="458"/>
      <c r="E7" s="459"/>
      <c r="F7" s="337" t="str">
        <f>'5-STB'!D12</f>
        <v/>
      </c>
      <c r="G7" s="336" t="str">
        <f>'6-STE'!D17</f>
        <v/>
      </c>
      <c r="H7" s="88"/>
    </row>
    <row r="8" spans="2:8" s="10" customFormat="1" ht="30.75" customHeight="1">
      <c r="B8" s="331"/>
      <c r="C8" s="457" t="s">
        <v>96</v>
      </c>
      <c r="D8" s="458"/>
      <c r="E8" s="459"/>
      <c r="F8" s="335" t="str">
        <f>'8-DIP-DIE'!D12</f>
        <v/>
      </c>
      <c r="G8" s="338" t="str">
        <f>'8-DIP-DIE'!K12</f>
        <v/>
      </c>
      <c r="H8" s="88"/>
    </row>
    <row r="9" spans="2:8" s="10" customFormat="1" ht="30.75" customHeight="1">
      <c r="B9" s="331"/>
      <c r="C9" s="457" t="s">
        <v>87</v>
      </c>
      <c r="D9" s="458"/>
      <c r="E9" s="459"/>
      <c r="F9" s="335" t="str">
        <f>'7-TRAN'!D13</f>
        <v/>
      </c>
      <c r="G9" s="339"/>
      <c r="H9" s="88"/>
    </row>
    <row r="10" spans="2:8" s="10" customFormat="1" ht="20.25" customHeight="1" thickBot="1">
      <c r="B10" s="331"/>
      <c r="C10" s="448" t="s">
        <v>201</v>
      </c>
      <c r="D10" s="449"/>
      <c r="E10" s="450"/>
      <c r="F10" s="340">
        <f>SUM(F7:F9)</f>
        <v>0</v>
      </c>
      <c r="G10" s="341">
        <f>SUM(G7:G9)</f>
        <v>0</v>
      </c>
      <c r="H10" s="88"/>
    </row>
    <row r="11" spans="2:8" s="10" customFormat="1" ht="16.5" customHeight="1">
      <c r="B11" s="331"/>
      <c r="C11" s="342" t="str">
        <f>'8-DIP-DIE'!B60</f>
        <v>FAPESP, MARÇO DE 2017</v>
      </c>
      <c r="D11" s="342"/>
      <c r="E11" s="342"/>
      <c r="F11" s="342"/>
      <c r="G11" s="342"/>
      <c r="H11" s="342"/>
    </row>
    <row r="12" spans="2:8" s="10" customFormat="1" ht="20.25" customHeight="1">
      <c r="D12" s="342"/>
      <c r="E12" s="342"/>
      <c r="F12" s="342"/>
      <c r="G12" s="342"/>
      <c r="H12" s="342"/>
    </row>
    <row r="13" spans="2:8" s="343" customFormat="1" ht="12.75" customHeight="1">
      <c r="B13" s="171"/>
      <c r="C13" s="171"/>
      <c r="D13" s="171"/>
      <c r="E13" s="171"/>
      <c r="F13" s="171"/>
      <c r="G13" s="171"/>
      <c r="H13" s="171"/>
    </row>
    <row r="14" spans="2:8" s="343" customFormat="1" ht="12.75">
      <c r="B14" s="171"/>
      <c r="C14" s="171"/>
      <c r="D14" s="171"/>
      <c r="E14" s="171"/>
      <c r="F14" s="171"/>
      <c r="G14" s="171"/>
      <c r="H14" s="171"/>
    </row>
    <row r="15" spans="2:8" s="343" customFormat="1" ht="12.75">
      <c r="B15" s="171"/>
      <c r="C15" s="297"/>
      <c r="D15" s="171"/>
      <c r="E15" s="171"/>
      <c r="F15" s="171"/>
      <c r="G15" s="171"/>
      <c r="H15" s="171"/>
    </row>
    <row r="16" spans="2:8" ht="12.75">
      <c r="F16" s="297"/>
      <c r="G16" s="297"/>
      <c r="H16" s="342"/>
    </row>
    <row r="17" spans="5:8" ht="12.75" customHeight="1">
      <c r="H17" s="342"/>
    </row>
    <row r="18" spans="5:8" ht="12.75" customHeight="1"/>
    <row r="19" spans="5:8" ht="12.75" customHeight="1"/>
    <row r="20" spans="5:8" ht="12.75" customHeight="1">
      <c r="E20" s="297"/>
    </row>
    <row r="21" spans="5:8" ht="12.75" customHeight="1"/>
    <row r="22" spans="5:8" ht="12.75" customHeight="1"/>
    <row r="23" spans="5:8" ht="12.75" customHeight="1"/>
    <row r="24" spans="5:8" ht="12.75" customHeight="1"/>
    <row r="25" spans="5:8" ht="12.75" customHeight="1"/>
    <row r="26" spans="5:8" ht="12.75" customHeight="1"/>
    <row r="27" spans="5:8" ht="12.75" customHeight="1"/>
    <row r="28" spans="5:8" ht="12.75" customHeight="1"/>
    <row r="29" spans="5:8" ht="12.75" customHeight="1"/>
    <row r="30" spans="5:8" ht="12.75" customHeight="1"/>
    <row r="31" spans="5:8" ht="12.75" customHeight="1"/>
    <row r="32" spans="5:8" ht="12.75" customHeight="1"/>
    <row r="33" ht="12.75" customHeight="1"/>
    <row r="34" ht="12.75" customHeight="1"/>
    <row r="35" ht="12.75" customHeight="1"/>
    <row r="36" ht="12.75" customHeight="1"/>
    <row r="37" ht="12.75" customHeight="1"/>
  </sheetData>
  <sheetProtection algorithmName="SHA-512" hashValue="cJJPH+TxRfE+SzXaFYhX+HvWvxHJievRT1gWul5eyU2c6nj/QAN/d5aICFYIDoP4JXLdDFFfRc1b+MI+D9t1Tw==" saltValue="rK8RQ9jCFwo0QWq51r076A==" spinCount="100000" sheet="1" objects="1" scenarios="1"/>
  <mergeCells count="6">
    <mergeCell ref="C10:E10"/>
    <mergeCell ref="E4:G4"/>
    <mergeCell ref="C6:E6"/>
    <mergeCell ref="C7:E7"/>
    <mergeCell ref="C8:E8"/>
    <mergeCell ref="C9:E9"/>
  </mergeCells>
  <conditionalFormatting sqref="F10:G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1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5703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6" t="s">
        <v>199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313"/>
      <c r="M1" s="313"/>
      <c r="N1" s="313"/>
      <c r="O1" s="313"/>
      <c r="P1" s="313"/>
    </row>
    <row r="2" spans="1:19" ht="18" customHeight="1">
      <c r="B2" s="298"/>
      <c r="C2" s="460" t="s">
        <v>136</v>
      </c>
      <c r="D2" s="299" t="s">
        <v>137</v>
      </c>
      <c r="E2" s="299" t="s">
        <v>140</v>
      </c>
      <c r="F2" s="299" t="s">
        <v>138</v>
      </c>
      <c r="G2" s="299" t="s">
        <v>138</v>
      </c>
      <c r="H2" s="300"/>
      <c r="I2" s="461" t="s">
        <v>139</v>
      </c>
      <c r="J2" s="301">
        <v>16</v>
      </c>
      <c r="K2" s="302"/>
      <c r="L2" s="462"/>
      <c r="M2" s="314"/>
      <c r="N2" s="314"/>
      <c r="O2" s="314"/>
      <c r="P2" s="314"/>
    </row>
    <row r="3" spans="1:19" ht="18" customHeight="1">
      <c r="B3" s="298"/>
      <c r="C3" s="460"/>
      <c r="D3" s="303">
        <v>41365</v>
      </c>
      <c r="E3" s="303">
        <v>40999</v>
      </c>
      <c r="F3" s="303">
        <v>40633</v>
      </c>
      <c r="G3" s="303">
        <v>40237</v>
      </c>
      <c r="H3" s="304"/>
      <c r="I3" s="461"/>
      <c r="J3" s="305">
        <f>J2+1</f>
        <v>17</v>
      </c>
      <c r="K3" s="302"/>
      <c r="L3" s="462"/>
      <c r="M3" s="315"/>
      <c r="N3" s="315"/>
      <c r="O3" s="315"/>
      <c r="P3" s="315"/>
    </row>
    <row r="4" spans="1:19" ht="18" customHeight="1">
      <c r="B4" s="298"/>
      <c r="C4" s="306" t="s">
        <v>66</v>
      </c>
      <c r="D4" s="312">
        <v>351.9</v>
      </c>
      <c r="E4" s="307">
        <v>317.39999999999998</v>
      </c>
      <c r="F4" s="308">
        <v>299.10000000000002</v>
      </c>
      <c r="G4" s="308">
        <v>268.2</v>
      </c>
      <c r="H4" s="309"/>
      <c r="I4" s="461"/>
      <c r="J4" s="305">
        <f t="shared" ref="J4:J26" si="0">J3+1</f>
        <v>18</v>
      </c>
      <c r="K4" s="302"/>
      <c r="L4" s="316"/>
      <c r="M4" s="463" t="s">
        <v>194</v>
      </c>
      <c r="N4" s="464"/>
      <c r="O4" s="464"/>
      <c r="P4" s="324">
        <v>0.15</v>
      </c>
      <c r="Q4" s="317"/>
      <c r="R4" s="317"/>
      <c r="S4" s="317"/>
    </row>
    <row r="5" spans="1:19" ht="18" customHeight="1">
      <c r="B5" s="298"/>
      <c r="C5" s="306" t="s">
        <v>85</v>
      </c>
      <c r="D5" s="312">
        <v>703.2</v>
      </c>
      <c r="E5" s="307">
        <v>634.79999999999995</v>
      </c>
      <c r="F5" s="308">
        <v>598.5</v>
      </c>
      <c r="G5" s="308">
        <v>536.4</v>
      </c>
      <c r="H5" s="309"/>
      <c r="I5" s="461"/>
      <c r="J5" s="305">
        <f t="shared" si="0"/>
        <v>19</v>
      </c>
      <c r="K5" s="302"/>
      <c r="L5" s="316"/>
      <c r="M5" s="297"/>
      <c r="N5" s="318"/>
      <c r="O5" s="309"/>
      <c r="P5" s="309"/>
    </row>
    <row r="6" spans="1:19" ht="18" customHeight="1">
      <c r="B6" s="298"/>
      <c r="C6" s="306" t="s">
        <v>65</v>
      </c>
      <c r="D6" s="312">
        <v>984.3</v>
      </c>
      <c r="E6" s="307">
        <v>888.3</v>
      </c>
      <c r="F6" s="308">
        <v>837.6</v>
      </c>
      <c r="G6" s="308">
        <v>750.9</v>
      </c>
      <c r="H6" s="309"/>
      <c r="I6" s="461"/>
      <c r="J6" s="305">
        <f t="shared" si="0"/>
        <v>20</v>
      </c>
      <c r="K6" s="302"/>
      <c r="L6" s="316"/>
      <c r="M6" s="321" t="s">
        <v>195</v>
      </c>
      <c r="N6" s="318"/>
      <c r="O6" s="309"/>
      <c r="P6" s="309"/>
    </row>
    <row r="7" spans="1:19" ht="18" customHeight="1">
      <c r="B7" s="298"/>
      <c r="C7" s="306" t="s">
        <v>67</v>
      </c>
      <c r="D7" s="312">
        <v>2488.1999999999998</v>
      </c>
      <c r="E7" s="307">
        <v>2246.1</v>
      </c>
      <c r="F7" s="308">
        <v>2117.6999999999998</v>
      </c>
      <c r="G7" s="308">
        <v>1898.4</v>
      </c>
      <c r="H7" s="309"/>
      <c r="I7" s="461"/>
      <c r="J7" s="305">
        <f t="shared" si="0"/>
        <v>21</v>
      </c>
      <c r="K7" s="302"/>
      <c r="L7" s="316"/>
      <c r="M7" s="322" t="s">
        <v>196</v>
      </c>
      <c r="N7" s="318"/>
      <c r="O7" s="309"/>
      <c r="P7" s="309"/>
    </row>
    <row r="8" spans="1:19" ht="18" customHeight="1">
      <c r="B8" s="298"/>
      <c r="C8" s="306" t="s">
        <v>68</v>
      </c>
      <c r="D8" s="312">
        <v>4076.7</v>
      </c>
      <c r="E8" s="307">
        <v>3679.8</v>
      </c>
      <c r="F8" s="308">
        <v>3469.8</v>
      </c>
      <c r="G8" s="308">
        <v>3110.4</v>
      </c>
      <c r="H8" s="309"/>
      <c r="I8" s="461"/>
      <c r="J8" s="305">
        <f t="shared" si="0"/>
        <v>22</v>
      </c>
      <c r="K8" s="302"/>
      <c r="L8" s="316"/>
      <c r="M8" s="319"/>
      <c r="N8" s="318"/>
      <c r="O8" s="309"/>
      <c r="P8" s="309"/>
    </row>
    <row r="9" spans="1:19" ht="18" customHeight="1">
      <c r="B9" s="298"/>
      <c r="C9" s="306" t="s">
        <v>69</v>
      </c>
      <c r="D9" s="312">
        <v>5908.8</v>
      </c>
      <c r="E9" s="307">
        <v>5333.4</v>
      </c>
      <c r="F9" s="308">
        <v>5028.8999999999996</v>
      </c>
      <c r="G9" s="308">
        <v>4508.1000000000004</v>
      </c>
      <c r="H9" s="309"/>
      <c r="I9" s="461"/>
      <c r="J9" s="305">
        <f t="shared" si="0"/>
        <v>23</v>
      </c>
      <c r="K9" s="302"/>
      <c r="L9" s="316"/>
      <c r="M9" s="319"/>
      <c r="N9" s="318"/>
      <c r="O9" s="309"/>
      <c r="P9" s="309"/>
    </row>
    <row r="10" spans="1:19" ht="18" customHeight="1">
      <c r="B10" s="298"/>
      <c r="C10" s="302"/>
      <c r="D10" s="302"/>
      <c r="E10" s="302"/>
      <c r="F10" s="302"/>
      <c r="G10" s="302"/>
      <c r="H10" s="302"/>
      <c r="I10" s="461"/>
      <c r="J10" s="305">
        <f t="shared" si="0"/>
        <v>24</v>
      </c>
      <c r="K10" s="302"/>
      <c r="L10" s="316"/>
      <c r="M10" s="316" t="s">
        <v>197</v>
      </c>
      <c r="N10" s="316"/>
      <c r="O10" s="316"/>
      <c r="P10" s="325">
        <v>8000</v>
      </c>
    </row>
    <row r="11" spans="1:19" ht="18" customHeight="1">
      <c r="B11" s="298"/>
      <c r="C11" s="302"/>
      <c r="D11" s="302"/>
      <c r="E11" s="302"/>
      <c r="F11" s="302"/>
      <c r="G11" s="302"/>
      <c r="H11" s="302"/>
      <c r="I11" s="461"/>
      <c r="J11" s="305">
        <f t="shared" si="0"/>
        <v>25</v>
      </c>
      <c r="K11" s="302"/>
      <c r="L11" s="316"/>
      <c r="M11" s="323" t="s">
        <v>198</v>
      </c>
      <c r="N11" s="316"/>
      <c r="O11" s="309"/>
      <c r="P11" s="309"/>
    </row>
    <row r="12" spans="1:19" ht="18" customHeight="1">
      <c r="C12" s="171" t="s">
        <v>141</v>
      </c>
      <c r="D12" s="171"/>
      <c r="F12" s="302"/>
      <c r="G12" s="302"/>
      <c r="H12" s="302"/>
      <c r="I12" s="461"/>
      <c r="J12" s="305">
        <f t="shared" si="0"/>
        <v>26</v>
      </c>
      <c r="K12" s="302"/>
      <c r="L12" s="316"/>
      <c r="N12" s="316"/>
      <c r="O12" s="309"/>
      <c r="P12" s="309"/>
    </row>
    <row r="13" spans="1:19" ht="26.25" customHeight="1">
      <c r="C13" s="171"/>
      <c r="D13" s="171" t="s">
        <v>142</v>
      </c>
      <c r="F13" s="302"/>
      <c r="G13" s="302"/>
      <c r="H13" s="302"/>
      <c r="I13" s="461"/>
      <c r="J13" s="305">
        <f t="shared" si="0"/>
        <v>27</v>
      </c>
      <c r="K13" s="302"/>
      <c r="L13" s="316"/>
      <c r="M13" s="316"/>
      <c r="N13" s="316"/>
      <c r="O13" s="309"/>
      <c r="P13" s="309"/>
    </row>
    <row r="14" spans="1:19" ht="18" customHeight="1">
      <c r="C14" s="171" t="s">
        <v>143</v>
      </c>
      <c r="D14" s="171"/>
      <c r="F14" s="302"/>
      <c r="G14" s="302"/>
      <c r="H14" s="302"/>
      <c r="I14" s="461"/>
      <c r="J14" s="305">
        <f t="shared" si="0"/>
        <v>28</v>
      </c>
      <c r="K14" s="302"/>
      <c r="L14" s="316"/>
      <c r="M14" s="316"/>
      <c r="N14" s="316"/>
      <c r="O14" s="309"/>
      <c r="P14" s="309"/>
    </row>
    <row r="15" spans="1:19" ht="18" customHeight="1">
      <c r="C15" s="171" t="s">
        <v>144</v>
      </c>
      <c r="D15" s="311">
        <v>557.1</v>
      </c>
      <c r="F15" s="302"/>
      <c r="G15" s="302"/>
      <c r="H15" s="302"/>
      <c r="I15" s="461"/>
      <c r="J15" s="305">
        <f t="shared" si="0"/>
        <v>29</v>
      </c>
      <c r="K15" s="302"/>
      <c r="L15" s="316"/>
      <c r="M15" s="316"/>
      <c r="N15" s="316"/>
      <c r="O15" s="309"/>
      <c r="P15" s="309"/>
    </row>
    <row r="16" spans="1:19" ht="18" customHeight="1">
      <c r="C16" s="171" t="s">
        <v>145</v>
      </c>
      <c r="D16" s="311">
        <v>1636.8</v>
      </c>
      <c r="F16" s="302"/>
      <c r="G16" s="302"/>
      <c r="H16" s="302"/>
      <c r="I16" s="461"/>
      <c r="J16" s="305">
        <f t="shared" si="0"/>
        <v>30</v>
      </c>
      <c r="K16" s="302"/>
      <c r="L16" s="316"/>
      <c r="M16" s="316"/>
      <c r="N16" s="316"/>
      <c r="O16" s="309"/>
      <c r="P16" s="309"/>
    </row>
    <row r="17" spans="3:16" ht="18" customHeight="1">
      <c r="C17" s="171" t="s">
        <v>146</v>
      </c>
      <c r="D17" s="311">
        <v>1737.6</v>
      </c>
      <c r="F17" s="302"/>
      <c r="G17" s="302"/>
      <c r="H17" s="302"/>
      <c r="I17" s="461"/>
      <c r="J17" s="305">
        <f t="shared" si="0"/>
        <v>31</v>
      </c>
      <c r="K17" s="302"/>
      <c r="L17" s="316"/>
      <c r="M17" s="316"/>
      <c r="N17" s="316"/>
      <c r="O17" s="309"/>
      <c r="P17" s="309"/>
    </row>
    <row r="18" spans="3:16" ht="18" customHeight="1">
      <c r="C18" s="171" t="s">
        <v>147</v>
      </c>
      <c r="D18" s="311">
        <v>2412.6</v>
      </c>
      <c r="F18" s="302"/>
      <c r="G18" s="302"/>
      <c r="H18" s="302"/>
      <c r="I18" s="461"/>
      <c r="J18" s="305">
        <f t="shared" si="0"/>
        <v>32</v>
      </c>
      <c r="K18" s="302"/>
      <c r="L18" s="316"/>
      <c r="M18" s="316"/>
      <c r="N18" s="316"/>
      <c r="O18" s="309"/>
      <c r="P18" s="309"/>
    </row>
    <row r="19" spans="3:16" ht="18" customHeight="1">
      <c r="C19" s="171" t="s">
        <v>148</v>
      </c>
      <c r="D19" s="311">
        <v>2985.9</v>
      </c>
      <c r="F19" s="302"/>
      <c r="G19" s="302"/>
      <c r="H19" s="302"/>
      <c r="I19" s="461"/>
      <c r="J19" s="305">
        <f t="shared" si="0"/>
        <v>33</v>
      </c>
      <c r="K19" s="302"/>
      <c r="L19" s="316"/>
      <c r="M19" s="316"/>
      <c r="N19" s="316"/>
      <c r="O19" s="316"/>
      <c r="P19" s="316"/>
    </row>
    <row r="20" spans="3:16" ht="18" customHeight="1">
      <c r="C20" s="171" t="s">
        <v>149</v>
      </c>
      <c r="D20" s="311">
        <v>5908.8</v>
      </c>
      <c r="F20" s="302"/>
      <c r="G20" s="302"/>
      <c r="H20" s="302"/>
      <c r="I20" s="461"/>
      <c r="J20" s="305">
        <f t="shared" si="0"/>
        <v>34</v>
      </c>
      <c r="K20" s="302"/>
      <c r="L20" s="316"/>
      <c r="M20" s="316"/>
      <c r="N20" s="316"/>
      <c r="O20" s="309"/>
      <c r="P20" s="309"/>
    </row>
    <row r="21" spans="3:16" ht="18" customHeight="1">
      <c r="C21" s="171" t="s">
        <v>150</v>
      </c>
      <c r="D21" s="171" t="s">
        <v>151</v>
      </c>
      <c r="G21" s="302"/>
      <c r="H21" s="302"/>
      <c r="I21" s="461"/>
      <c r="J21" s="305">
        <f t="shared" si="0"/>
        <v>35</v>
      </c>
      <c r="K21" s="302"/>
      <c r="L21" s="316"/>
      <c r="M21" s="316"/>
      <c r="N21" s="316"/>
      <c r="O21" s="309"/>
      <c r="P21" s="309"/>
    </row>
    <row r="22" spans="3:16" ht="18" customHeight="1">
      <c r="C22" s="171" t="s">
        <v>152</v>
      </c>
      <c r="D22" s="171" t="s">
        <v>153</v>
      </c>
      <c r="G22" s="302"/>
      <c r="H22" s="302"/>
      <c r="I22" s="461"/>
      <c r="J22" s="305">
        <f t="shared" si="0"/>
        <v>36</v>
      </c>
      <c r="K22" s="302"/>
      <c r="L22" s="316"/>
      <c r="M22" s="316"/>
      <c r="N22" s="316"/>
      <c r="O22" s="309"/>
      <c r="P22" s="309"/>
    </row>
    <row r="23" spans="3:16" ht="18" customHeight="1">
      <c r="C23" s="171" t="s">
        <v>144</v>
      </c>
      <c r="D23" s="171" t="s">
        <v>154</v>
      </c>
      <c r="G23" s="302"/>
      <c r="H23" s="302"/>
      <c r="I23" s="461"/>
      <c r="J23" s="305">
        <f t="shared" si="0"/>
        <v>37</v>
      </c>
      <c r="K23" s="302"/>
      <c r="L23" s="316"/>
      <c r="M23" s="316"/>
      <c r="N23" s="316"/>
      <c r="O23" s="309"/>
      <c r="P23" s="309"/>
    </row>
    <row r="24" spans="3:16" ht="18" customHeight="1">
      <c r="C24" s="171" t="s">
        <v>155</v>
      </c>
      <c r="D24" s="171" t="s">
        <v>156</v>
      </c>
      <c r="G24" s="302"/>
      <c r="H24" s="302"/>
      <c r="I24" s="461"/>
      <c r="J24" s="305">
        <f t="shared" si="0"/>
        <v>38</v>
      </c>
      <c r="K24" s="302"/>
      <c r="L24" s="316"/>
      <c r="M24" s="316"/>
      <c r="N24" s="316"/>
      <c r="O24" s="309"/>
      <c r="P24" s="309"/>
    </row>
    <row r="25" spans="3:16" ht="18" customHeight="1">
      <c r="C25" s="171" t="s">
        <v>157</v>
      </c>
      <c r="D25" s="171" t="s">
        <v>158</v>
      </c>
      <c r="G25" s="302"/>
      <c r="H25" s="302"/>
      <c r="I25" s="461"/>
      <c r="J25" s="305">
        <f t="shared" si="0"/>
        <v>39</v>
      </c>
      <c r="K25" s="302"/>
      <c r="L25" s="316"/>
      <c r="M25" s="316"/>
      <c r="N25" s="316"/>
      <c r="O25" s="309"/>
      <c r="P25" s="309"/>
    </row>
    <row r="26" spans="3:16" ht="18" customHeight="1">
      <c r="C26" s="171" t="s">
        <v>159</v>
      </c>
      <c r="D26" s="171" t="s">
        <v>160</v>
      </c>
      <c r="G26" s="302"/>
      <c r="H26" s="302"/>
      <c r="I26" s="461"/>
      <c r="J26" s="310">
        <f t="shared" si="0"/>
        <v>40</v>
      </c>
      <c r="K26" s="302"/>
      <c r="L26" s="316"/>
      <c r="M26" s="316"/>
      <c r="N26" s="316"/>
      <c r="O26" s="309"/>
      <c r="P26" s="309"/>
    </row>
    <row r="27" spans="3:16">
      <c r="C27" s="171" t="s">
        <v>161</v>
      </c>
      <c r="D27" s="171"/>
      <c r="G27" s="297"/>
      <c r="H27" s="297"/>
      <c r="I27" s="297"/>
      <c r="J27" s="297"/>
      <c r="K27" s="297"/>
      <c r="L27" s="320"/>
      <c r="M27" s="320"/>
      <c r="N27" s="320"/>
      <c r="O27" s="320"/>
      <c r="P27" s="320"/>
    </row>
    <row r="28" spans="3:16">
      <c r="C28" s="171" t="s">
        <v>162</v>
      </c>
      <c r="D28" s="311">
        <v>351.9</v>
      </c>
    </row>
    <row r="29" spans="3:16">
      <c r="C29" s="171" t="s">
        <v>163</v>
      </c>
      <c r="D29" s="311">
        <v>703.2</v>
      </c>
    </row>
    <row r="30" spans="3:16">
      <c r="C30" s="171" t="s">
        <v>164</v>
      </c>
      <c r="D30" s="311">
        <v>984.3</v>
      </c>
    </row>
    <row r="31" spans="3:16">
      <c r="C31" s="171" t="s">
        <v>165</v>
      </c>
      <c r="D31" s="311">
        <v>2488.1999999999998</v>
      </c>
    </row>
    <row r="32" spans="3:16">
      <c r="C32" s="171" t="s">
        <v>166</v>
      </c>
      <c r="D32" s="311">
        <v>4076.7</v>
      </c>
    </row>
    <row r="33" spans="3:4">
      <c r="C33" s="171" t="s">
        <v>167</v>
      </c>
      <c r="D33" s="311">
        <v>5908.8</v>
      </c>
    </row>
    <row r="34" spans="3:4">
      <c r="C34" s="171" t="s">
        <v>168</v>
      </c>
      <c r="D34" s="311">
        <v>562.5</v>
      </c>
    </row>
    <row r="35" spans="3:4">
      <c r="C35" s="171" t="s">
        <v>169</v>
      </c>
      <c r="D35" s="311">
        <v>843.6</v>
      </c>
    </row>
    <row r="36" spans="3:4">
      <c r="C36" s="171" t="s">
        <v>170</v>
      </c>
      <c r="D36" s="171" t="s">
        <v>171</v>
      </c>
    </row>
    <row r="37" spans="3:4">
      <c r="C37" s="171" t="s">
        <v>172</v>
      </c>
      <c r="D37" s="171"/>
    </row>
    <row r="38" spans="3:4">
      <c r="C38" s="171" t="s">
        <v>173</v>
      </c>
      <c r="D38" s="311">
        <v>6713.7</v>
      </c>
    </row>
    <row r="39" spans="3:4">
      <c r="C39" s="171" t="s">
        <v>174</v>
      </c>
      <c r="D39" s="171"/>
    </row>
    <row r="40" spans="3:4">
      <c r="C40" s="171" t="s">
        <v>175</v>
      </c>
      <c r="D40" s="311">
        <v>253.5</v>
      </c>
    </row>
    <row r="41" spans="3:4">
      <c r="C41" s="171" t="s">
        <v>176</v>
      </c>
      <c r="D41" s="311">
        <v>506.4</v>
      </c>
    </row>
    <row r="42" spans="3:4">
      <c r="C42" s="171" t="s">
        <v>177</v>
      </c>
      <c r="D42" s="311">
        <v>759.6</v>
      </c>
    </row>
    <row r="43" spans="3:4">
      <c r="C43" s="171" t="s">
        <v>178</v>
      </c>
      <c r="D43" s="311">
        <v>1012.2</v>
      </c>
    </row>
    <row r="44" spans="3:4">
      <c r="C44" s="171" t="s">
        <v>179</v>
      </c>
      <c r="D44" s="311">
        <v>1265.7</v>
      </c>
    </row>
    <row r="45" spans="3:4">
      <c r="C45" s="171" t="s">
        <v>180</v>
      </c>
      <c r="D45" s="311">
        <v>2024.4</v>
      </c>
    </row>
    <row r="46" spans="3:4">
      <c r="C46" s="171" t="s">
        <v>181</v>
      </c>
      <c r="D46" s="171"/>
    </row>
    <row r="47" spans="3:4">
      <c r="C47" s="171" t="s">
        <v>182</v>
      </c>
      <c r="D47" s="311">
        <v>3243.9</v>
      </c>
    </row>
    <row r="48" spans="3:4">
      <c r="C48" s="171" t="s">
        <v>183</v>
      </c>
      <c r="D48" s="311">
        <v>4800</v>
      </c>
    </row>
    <row r="49" spans="3:4">
      <c r="C49" s="171" t="s">
        <v>184</v>
      </c>
      <c r="D49" s="311">
        <v>6713.7</v>
      </c>
    </row>
    <row r="50" spans="3:4">
      <c r="C50" s="171" t="s">
        <v>185</v>
      </c>
      <c r="D50" s="171"/>
    </row>
    <row r="51" spans="3:4">
      <c r="C51" s="171" t="s">
        <v>186</v>
      </c>
      <c r="D51" s="311">
        <v>557.1</v>
      </c>
    </row>
    <row r="52" spans="3:4">
      <c r="C52" s="171" t="s">
        <v>187</v>
      </c>
      <c r="D52" s="311">
        <v>1636.8</v>
      </c>
    </row>
    <row r="53" spans="3:4">
      <c r="C53" s="171" t="s">
        <v>188</v>
      </c>
      <c r="D53" s="311">
        <v>2412.6</v>
      </c>
    </row>
    <row r="54" spans="3:4">
      <c r="C54" s="171" t="s">
        <v>189</v>
      </c>
      <c r="D54" s="311">
        <v>5908.8</v>
      </c>
    </row>
    <row r="55" spans="3:4">
      <c r="C55" s="171"/>
      <c r="D55" s="171"/>
    </row>
    <row r="56" spans="3:4">
      <c r="C56" s="171" t="s">
        <v>190</v>
      </c>
      <c r="D56" s="171"/>
    </row>
    <row r="57" spans="3:4">
      <c r="C57" s="171" t="s">
        <v>191</v>
      </c>
      <c r="D57" s="171"/>
    </row>
    <row r="58" spans="3:4">
      <c r="C58" s="171" t="s">
        <v>192</v>
      </c>
      <c r="D58" s="171"/>
    </row>
    <row r="59" spans="3:4">
      <c r="C59" s="171" t="s">
        <v>193</v>
      </c>
      <c r="D59" s="171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2017-03-23T12:03:07Z</cp:lastPrinted>
  <dcterms:created xsi:type="dcterms:W3CDTF">2004-06-09T18:15:42Z</dcterms:created>
  <dcterms:modified xsi:type="dcterms:W3CDTF">2017-03-23T12:03:43Z</dcterms:modified>
  <cp:category>Planilha do Microsoft Excel</cp:category>
</cp:coreProperties>
</file>