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6\1 OUTUBRO\CONVENIOS\BRUNA\BIOTA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OLSAS - TT" sheetId="18" r:id="rId9"/>
    <sheet name="9b-BOLSAS IC,MS,DD,PD -TEMATICO" sheetId="21" r:id="rId10"/>
    <sheet name="9C-BOLSAS IC,MS,DD,PD PARA JP" sheetId="20" r:id="rId11"/>
    <sheet name="CONSOLIDADA" sheetId="19" r:id="rId12"/>
    <sheet name="DADOS" sheetId="24" state="hidden" r:id="rId13"/>
  </sheets>
  <definedNames>
    <definedName name="_3162" localSheetId="12">DADOS!$P$3:$Q$104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'9a-BOLSAS - TT'!$B$1:$L$50</definedName>
    <definedName name="_xlnm.Print_Area" localSheetId="10">'9C-BOLSAS IC,MS,DD,PD PARA JP'!$B$2:$I$48</definedName>
    <definedName name="_xlnm.Print_Area" localSheetId="11">CONSOLIDADA!$D$1:$H$22</definedName>
    <definedName name="TAB">'9a-BOLSAS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'9a-BOLSAS - TT'!$S$3:$U$117</definedName>
  </definedNames>
  <calcPr calcId="152511"/>
</workbook>
</file>

<file path=xl/calcChain.xml><?xml version="1.0" encoding="utf-8"?>
<calcChain xmlns="http://schemas.openxmlformats.org/spreadsheetml/2006/main">
  <c r="Q11" i="18" l="1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10" i="18"/>
  <c r="C17" i="24"/>
  <c r="M17" i="20" s="1"/>
  <c r="L16" i="20"/>
  <c r="N17" i="18"/>
  <c r="N18" i="18"/>
  <c r="N19" i="18"/>
  <c r="N20" i="18"/>
  <c r="N21" i="18"/>
  <c r="N16" i="18"/>
  <c r="K16" i="21"/>
  <c r="K17" i="21"/>
  <c r="K15" i="21"/>
  <c r="C18" i="24"/>
  <c r="M18" i="20" s="1"/>
  <c r="C21" i="24"/>
  <c r="C22" i="24"/>
  <c r="C23" i="24"/>
  <c r="C19" i="24"/>
  <c r="M19" i="20" s="1"/>
  <c r="C16" i="24"/>
  <c r="M16" i="20" s="1"/>
  <c r="C5" i="24"/>
  <c r="O17" i="18" s="1"/>
  <c r="C6" i="24"/>
  <c r="O18" i="18" s="1"/>
  <c r="C7" i="24"/>
  <c r="O19" i="18" s="1"/>
  <c r="C8" i="24"/>
  <c r="O20" i="18" s="1"/>
  <c r="C9" i="24"/>
  <c r="O21" i="18" s="1"/>
  <c r="C4" i="24"/>
  <c r="O16" i="18" s="1"/>
  <c r="L15" i="21" l="1"/>
  <c r="L16" i="21"/>
  <c r="L17" i="21"/>
  <c r="M22" i="7"/>
  <c r="O17" i="20" l="1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P17" i="20"/>
  <c r="O19" i="20" l="1"/>
  <c r="M17" i="21"/>
  <c r="N17" i="21" s="1"/>
  <c r="O16" i="20" l="1"/>
  <c r="O18" i="20"/>
  <c r="G17" i="21"/>
  <c r="G16" i="21"/>
  <c r="K18" i="19" l="1"/>
  <c r="E4" i="19" l="1"/>
  <c r="K15" i="19"/>
  <c r="N19" i="1" l="1"/>
  <c r="G18" i="21" l="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P7" i="19" l="1"/>
  <c r="K14" i="19" l="1"/>
  <c r="F20" i="20" l="1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17" i="20"/>
  <c r="F19" i="20" l="1"/>
  <c r="F18" i="20"/>
  <c r="F16" i="20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15" i="21"/>
  <c r="F16" i="21" l="1"/>
  <c r="L26" i="20"/>
  <c r="K27" i="21" s="1"/>
  <c r="P18" i="19"/>
  <c r="P9" i="19"/>
  <c r="P10" i="19"/>
  <c r="P11" i="19"/>
  <c r="P12" i="19"/>
  <c r="P13" i="19"/>
  <c r="P14" i="19"/>
  <c r="P15" i="19"/>
  <c r="M15" i="21" l="1"/>
  <c r="M16" i="21" l="1"/>
  <c r="N16" i="21" l="1"/>
  <c r="N15" i="21" l="1"/>
  <c r="H17" i="20"/>
  <c r="H19" i="20"/>
  <c r="H18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K13" i="19"/>
  <c r="K12" i="19"/>
  <c r="G15" i="21" l="1"/>
  <c r="K24" i="21" s="1"/>
  <c r="G19" i="19"/>
  <c r="I20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K30" i="21"/>
  <c r="G16" i="19" s="1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H16" i="20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E97" i="18" l="1"/>
  <c r="J100" i="18"/>
  <c r="C12" i="21"/>
  <c r="G13" i="19" s="1"/>
  <c r="C12" i="20"/>
  <c r="G14" i="19" s="1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B48" i="20" s="1"/>
  <c r="B48" i="21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D21" i="19" l="1"/>
  <c r="O66" i="7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7" i="19" l="1"/>
  <c r="G15" i="19"/>
  <c r="D18" i="5"/>
  <c r="H8" i="19" s="1"/>
  <c r="D18" i="2"/>
  <c r="H7" i="19" s="1"/>
  <c r="D17" i="7"/>
  <c r="H9" i="19" s="1"/>
  <c r="O191" i="7"/>
  <c r="N195" i="5"/>
  <c r="Q194" i="5"/>
  <c r="Q196" i="2"/>
  <c r="G18" i="19" l="1"/>
  <c r="G20" i="19" s="1"/>
  <c r="N196" i="5"/>
  <c r="Q195" i="5"/>
  <c r="N197" i="5" l="1"/>
  <c r="Q197" i="5" s="1"/>
  <c r="Q196" i="5"/>
  <c r="H20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2" type="4" refreshedVersion="3" background="1" saveData="1">
    <webPr sourceData="1" parsePre="1" consecutive="1" xl2000="1" url="http://www.fapesp.br/materia/3162/bolsas/tabela-de-valores-de-bolsas-no-pais.htm"/>
  </connection>
  <connection id="3" name="Conexão3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<sst xmlns="http://schemas.openxmlformats.org/spreadsheetml/2006/main" count="748" uniqueCount="388">
  <si>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</si>
  <si>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</si>
  <si>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</si>
  <si>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</si>
  <si>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</si>
  <si>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</si>
  <si>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</si>
  <si>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</si>
  <si>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</si>
  <si>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</si>
  <si>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</si>
  <si>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</si>
  <si>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</si>
  <si>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</si>
  <si>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</si>
  <si>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</si>
  <si>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</si>
  <si>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</si>
  <si>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</si>
  <si>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</si>
  <si>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</si>
  <si>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</si>
  <si>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</si>
  <si>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</si>
  <si>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</si>
  <si>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</si>
  <si>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</si>
  <si>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</si>
  <si>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</si>
  <si>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</si>
  <si>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</si>
  <si>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</si>
  <si>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</si>
  <si>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</si>
  <si>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</si>
  <si>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</si>
  <si>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</si>
  <si>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</si>
  <si>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</si>
  <si>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</si>
  <si>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</si>
  <si>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</si>
  <si>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</si>
  <si>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</si>
  <si>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</si>
  <si>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</si>
  <si>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</si>
  <si>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</si>
  <si>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</si>
  <si>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</si>
  <si>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</si>
  <si>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</si>
  <si>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</si>
  <si>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</si>
  <si>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</si>
  <si>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</si>
  <si>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</si>
  <si>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</si>
  <si>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</si>
  <si>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</si>
  <si>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</si>
  <si>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</si>
  <si>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</si>
  <si>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</si>
  <si>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</si>
  <si>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</si>
  <si>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</si>
  <si>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</si>
  <si>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</si>
  <si>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</si>
  <si>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</si>
  <si>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</si>
  <si>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</si>
  <si>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</si>
  <si>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</si>
  <si>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</si>
  <si>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</si>
  <si>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</si>
  <si>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</si>
  <si>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</si>
  <si>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</si>
  <si>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</si>
  <si>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</si>
  <si>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</si>
  <si>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</si>
  <si>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</si>
  <si>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</si>
  <si>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</si>
  <si>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</si>
  <si>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</si>
  <si>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</si>
  <si>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</si>
  <si>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</si>
  <si>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</si>
  <si>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</si>
  <si>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</si>
  <si>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</si>
  <si>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</si>
  <si>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</si>
  <si>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</si>
  <si>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</si>
  <si>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</si>
  <si>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</si>
  <si>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</si>
  <si>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</si>
  <si>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</si>
  <si>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</si>
  <si>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</si>
  <si>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</si>
  <si>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</si>
  <si>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</si>
  <si>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</si>
  <si>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</si>
  <si>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</si>
  <si>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</si>
  <si>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</si>
  <si>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</si>
  <si>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</si>
  <si>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</si>
  <si>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</si>
  <si>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</si>
  <si>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</si>
  <si>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</si>
  <si>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</si>
  <si>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</si>
  <si>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</si>
  <si>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</si>
  <si>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</si>
  <si>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</si>
  <si>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</si>
  <si>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</si>
  <si>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</si>
  <si>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</si>
  <si>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</si>
  <si>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</si>
  <si>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</si>
  <si>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</si>
  <si>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</si>
  <si>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</si>
  <si>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</si>
  <si>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</si>
  <si>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</si>
  <si>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</si>
  <si>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</si>
  <si>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</si>
  <si>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</si>
  <si>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</si>
  <si>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</si>
  <si>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</si>
  <si>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</si>
  <si>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</si>
  <si>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</si>
  <si>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</si>
  <si>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</si>
  <si>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</si>
  <si>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</si>
  <si>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</si>
  <si>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</si>
  <si>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</si>
  <si>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</si>
  <si>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</si>
  <si>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</si>
  <si>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</si>
  <si>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</si>
  <si>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</si>
  <si>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</si>
  <si>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</si>
  <si>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</si>
  <si>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</si>
  <si>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</si>
  <si>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</si>
  <si>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</si>
  <si>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</si>
  <si>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</si>
  <si>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</si>
  <si>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</si>
  <si>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</si>
  <si>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</si>
  <si>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</si>
  <si>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</si>
  <si>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</si>
  <si>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</si>
  <si>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</si>
  <si>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</si>
  <si>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</si>
  <si>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</si>
  <si>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</si>
  <si>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</si>
  <si>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</si>
  <si>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</si>
  <si>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</si>
  <si>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</si>
  <si>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</si>
  <si>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</si>
  <si>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</si>
  <si>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</si>
  <si>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</si>
  <si>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</si>
  <si>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</si>
  <si>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</si>
  <si>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</si>
  <si>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</si>
  <si>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</si>
  <si>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</si>
  <si>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</si>
  <si>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</si>
  <si>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</si>
  <si>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</si>
  <si>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</si>
  <si>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</si>
  <si>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</si>
  <si>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</si>
  <si>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</si>
  <si>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</si>
  <si>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</si>
  <si>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</si>
  <si>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</si>
  <si>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</si>
  <si>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</si>
  <si>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</si>
  <si>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</si>
  <si>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</si>
  <si>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</si>
  <si>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</si>
  <si>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</si>
  <si>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</si>
  <si>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</si>
  <si>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</si>
  <si>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</si>
  <si>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</si>
  <si>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</si>
  <si>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</si>
  <si>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</si>
  <si>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</si>
  <si>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</si>
  <si>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</si>
  <si>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</si>
  <si>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</si>
  <si>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</si>
  <si>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</si>
  <si>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</si>
  <si>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</si>
  <si>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</si>
  <si>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</si>
  <si>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</si>
  <si>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</si>
  <si>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</si>
  <si>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</si>
  <si>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</si>
  <si>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</si>
  <si>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</si>
  <si>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</si>
  <si>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</si>
  <si>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</si>
  <si>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</si>
  <si>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</si>
  <si>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</si>
  <si>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</si>
  <si>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</si>
  <si>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</si>
  <si>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</si>
  <si>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</si>
  <si>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</si>
  <si>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</si>
  <si>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 da bolsa</t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</si>
  <si>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</si>
  <si>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</si>
  <si>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</si>
  <si>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</si>
  <si>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</si>
  <si>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</si>
  <si>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</si>
  <si>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</si>
  <si>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</si>
  <si>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</si>
  <si>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</si>
  <si>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</si>
  <si>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</si>
  <si>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</si>
  <si>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</si>
  <si>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</si>
  <si>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</si>
  <si>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</si>
  <si>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</si>
  <si>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</si>
  <si>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</si>
  <si>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</si>
  <si>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</si>
  <si>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</si>
  <si>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</si>
  <si>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</si>
  <si>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</si>
  <si>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</si>
  <si>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</si>
  <si>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</si>
  <si>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</si>
  <si>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</si>
  <si>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</si>
  <si>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</si>
  <si>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</si>
  <si>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</si>
  <si>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</si>
  <si>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</si>
  <si>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</si>
  <si>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</si>
  <si>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Valores vigentes até 31/3/2011</t>
  </si>
  <si>
    <t>Valores vigentes a partir de 1º/4/2011</t>
  </si>
  <si>
    <t>Pós-Doutorado (PD-BR)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</si>
  <si>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</si>
  <si>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</si>
  <si>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</si>
  <si>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</si>
  <si>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</si>
  <si>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</si>
  <si>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</si>
  <si>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</si>
  <si>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</si>
  <si>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 BOLSA</t>
  </si>
  <si>
    <t>RT ANUAL</t>
  </si>
  <si>
    <t>RT MENSAL</t>
  </si>
  <si>
    <t>Reserva Técnica da bolsa</t>
  </si>
  <si>
    <t>valor da reserva técnica</t>
  </si>
  <si>
    <t>TOTAL  DA RESERVA TÉCNICA</t>
  </si>
  <si>
    <t>TOTAL GERAL DA RESERVA TÉCNICA - JP</t>
  </si>
  <si>
    <t>TOTAL GERAL DA RESERVA TÉCNICA DA BOLSAS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</si>
  <si>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</si>
  <si>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</si>
  <si>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</si>
  <si>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</si>
  <si>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</si>
  <si>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</si>
  <si>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</si>
  <si>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</si>
  <si>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</si>
  <si>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</si>
  <si>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</si>
  <si>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</si>
  <si>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</si>
  <si>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</si>
  <si>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</si>
  <si>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>BC</t>
  </si>
  <si>
    <t>%</t>
  </si>
  <si>
    <t>SE(E(C15="";D15=0;E15=0);"";SE(C15="IC";$N$15*E15;SE(C15="PD";$N$17*E15;SE(E(C15="DD";E15&lt;=12);$L$16*0,3*E15;SE(E(C15="DD";E15&gt;12;E15&lt;=24);($L$18*0,3*(E15-12)+($L$16*0,3*12));SE(E(C15="DD";E15&gt;24;E15&lt;=36);($L$19*0,3*(E15-24)+($L$18*0,3*12))+($L$16*0,3*12);SE(E(C15="DD";E15&gt;36;E15&lt;=48);($L$20*0,3*(E156)+($L$19*0,3*12))+($L$18*0,3*12)+($L$16*0,3*12))))))))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</si>
  <si>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</si>
  <si>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</si>
  <si>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TOTAL DA RESERVA TÉCNICA TEMÁTICO - ESTA ABA</t>
  </si>
  <si>
    <t>RESERVA TÉCNICA PARA INFRAESTRUTURA DIRETA DO PROJETO</t>
  </si>
  <si>
    <t>RESERVA TÉCNICA DAS BOLSAS ACADÊMICAS SOLICITADAS</t>
  </si>
  <si>
    <t>RESERVA TÉCNICA PARA INFRAESTRUTURA INSTITUCIONAL DE PESQUISA</t>
  </si>
  <si>
    <t>CÉLULAS FIXAS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</si>
  <si>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rgb="FF0000CC"/>
        <rFont val="Arial"/>
        <family val="2"/>
      </rPr>
      <t>INDIQUE AO LADO A QUANTIDADE DE</t>
    </r>
    <r>
      <rPr>
        <b/>
        <i/>
        <sz val="10"/>
        <color rgb="FFFF0000"/>
        <rFont val="Arial"/>
        <family val="2"/>
      </rPr>
      <t xml:space="preserve"> PESQUISADORES PRINCIPAIS (PROJETO TEMÁTICO)</t>
    </r>
    <r>
      <rPr>
        <b/>
        <i/>
        <sz val="10"/>
        <color rgb="FF0000CC"/>
        <rFont val="Arial"/>
        <family val="2"/>
      </rPr>
      <t xml:space="preserve"> E, NA SEQUÊNCIA, A </t>
    </r>
    <r>
      <rPr>
        <b/>
        <i/>
        <sz val="10"/>
        <color rgb="FFFF0000"/>
        <rFont val="Arial"/>
        <family val="2"/>
      </rPr>
      <t>DURAÇÃO</t>
    </r>
    <r>
      <rPr>
        <b/>
        <i/>
        <sz val="10"/>
        <color rgb="FF0000CC"/>
        <rFont val="Arial"/>
        <family val="2"/>
      </rPr>
      <t xml:space="preserve"> DO AUXÍLIO SOLICITADO. </t>
    </r>
    <r>
      <rPr>
        <b/>
        <i/>
        <sz val="10"/>
        <color rgb="FFFF0000"/>
        <rFont val="Arial"/>
        <family val="2"/>
      </rPr>
      <t>PARA AS OUTRAS MODALIDADES, INDIQUE A DURAÇÃO EM ANOS.</t>
    </r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</si>
  <si>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</si>
  <si>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</si>
  <si>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</si>
  <si>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</si>
  <si>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</si>
  <si>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</si>
  <si>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MS</t>
  </si>
  <si>
    <t>FAPESP,  JUNHO DE 2014</t>
  </si>
  <si>
    <t>BOLSAS IC, MS E DD VINCULADAS AO PROGRAMA JOVEM PESQUISADOR</t>
  </si>
  <si>
    <t>BOLSAS IC, MS, DD E PD -  VINCULADAS AO PROJETO TEMÁTICO</t>
  </si>
  <si>
    <t>2- MATERIAL PERMANENTE IMPORTADO - CONVÊNIO FAPESP (BIOTA) – NSF (Dimensions of Biodiversity)</t>
  </si>
  <si>
    <t>3- MATERIAL DE CONSUMO A SER ADQUIRIDO NO BRASIL - CONVÊNIO FAPESP (BIOTA) – NSF (Dimensions of Biodiversity)</t>
  </si>
  <si>
    <t>4- MATERIAL DE CONSUMO IMPORTADO - CONVÊNIO FAPESP (BIOTA) – NSF (Dimensions of Biodiversity)</t>
  </si>
  <si>
    <t>5- SERVIÇOS DE TERCEIROS NO BRASIL - CONVÊNIO FAPESP (BIOTA) – NSF (Dimensions of Biodiversity)</t>
  </si>
  <si>
    <t>6- SERVIÇOS DE TERCEIROS NO EXTERIOR - CONVÊNIO FAPESP (BIOTA) – NSF (Dimensions of Biodiversity)</t>
  </si>
  <si>
    <t>7- DESPESAS DE TRANSPORTE - CONVÊNIO FAPESP (BIOTA) – NSF (Dimensions of Biodiversity)</t>
  </si>
  <si>
    <t>8- DESPESAS COM DIÁRIAS NO PAÍS E NO EXTERIOR - CONVÊNIO FAPESP (BIOTA) – NSF (Dimensions of Biodiversity)</t>
  </si>
  <si>
    <t>9A- BOLSAS DE CAPACITAÇÃO TÉCNICA VINCULADAS AO CONVÊNIO FAPESP (BIOTA) – NSF (Dimensions of Biodiversity)</t>
  </si>
  <si>
    <t>9B- BOLSAS ACADÊMICAS VINCULADAS SOMENTE A PROJETOS TEMÁTICOS - (IC-MS -DD-PD)</t>
  </si>
  <si>
    <t>9C- BOLSAS ACADÊMICAS VINCULADAS AO PROGRAMA JOVEM PESQUISADOR - (IC-MS-DD - PD)</t>
  </si>
  <si>
    <t>1- MATERIAL PERMANENTE NACIONAL  - CONVÊNIO FAPESP (BIOTA) – NSF (Dimensions of Biodiversity)</t>
  </si>
  <si>
    <t>PLANILHA DE TOTALIZAÇÃO DOS RECURSOS SOLICITADOS À FAPESP  CONVÊNIO FAPESP (BIOTA) – NSF (Dimensions of Biodiversity)</t>
  </si>
  <si>
    <t>PROVISÃO PARA  IMPORTAÇÃO</t>
  </si>
  <si>
    <t>Iniciação Científica (IC)</t>
  </si>
  <si>
    <t>Mestrado I (MS-I) e Doutorado Direto I (DD I)</t>
  </si>
  <si>
    <t>Mestrado II (MS-II) e Doutorado Direto II (DD II)</t>
  </si>
  <si>
    <t>Doutorado I (DR-I) e Doutorado Direto III (DD III)</t>
  </si>
  <si>
    <t>Doutorado II (DR-II) e Doutorado Direto IV (DD-IV)</t>
  </si>
  <si>
    <t>Treinamento Técnico I - (TT-I)</t>
  </si>
  <si>
    <t>Treinamento Técnico II - (TT-II)</t>
  </si>
  <si>
    <t>Treinamento Técnico III - (TT-III)</t>
  </si>
  <si>
    <t>Treinamento Técnico IV - (TT-IV)</t>
  </si>
  <si>
    <t>Treinamento Técnico IV-A - (TT-IV-A)</t>
  </si>
  <si>
    <t>Treinamento Técnico V - (TT-V)</t>
  </si>
  <si>
    <t>DD-II</t>
  </si>
  <si>
    <t>DD-III</t>
  </si>
  <si>
    <t>DD-IV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</si>
</sst>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R$&quot;\ #,##0.00;\-&quot;R$&quot;\ #,##0.00"/>
    <numFmt numFmtId="8" formatCode="&quot;R$&quot;\ #,##0.00;[Red]\-&quot;R$&quot;\ #,##0.00"/>
    <numFmt numFmtId="43" formatCode="_-* #,##0.00_-;\-* #,##0.00_-;_-* &quot;-&quot;??_-;_-@_-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i/>
      <sz val="10"/>
      <color rgb="FF0000CC"/>
      <name val="Arial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4"/>
      <color theme="0"/>
      <name val="Arial"/>
      <family val="2"/>
    </font>
    <font>
      <b/>
      <sz val="14"/>
      <color rgb="FF0000CC"/>
      <name val="Tahoma"/>
      <family val="2"/>
    </font>
    <font>
      <b/>
      <i/>
      <sz val="10"/>
      <color rgb="FFFF0000"/>
      <name val="Arial"/>
      <family val="2"/>
    </font>
    <font>
      <sz val="16"/>
      <color rgb="FFFFFF00"/>
      <name val="Franklin Gothic Medium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sz val="8"/>
      <color rgb="FF000000"/>
      <name val="Segoe UI"/>
      <family val="2"/>
    </font>
    <font>
      <b/>
      <sz val="18"/>
      <color rgb="FF0000CC"/>
      <name val="Arial"/>
      <family val="2"/>
    </font>
    <font>
      <b/>
      <sz val="13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F26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5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87" fillId="0" borderId="0" applyFont="0" applyFill="0" applyBorder="0" applyAlignment="0" applyProtection="0"/>
  </cellStyleXfs>
  <cellXfs count="120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70" fillId="0" borderId="0" xfId="0" applyFont="1" applyAlignment="1"/>
    <xf numFmtId="0" fontId="42" fillId="0" borderId="0" xfId="1" applyAlignment="1" applyProtection="1">
      <alignment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165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4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/>
    </xf>
    <xf numFmtId="0" fontId="22" fillId="0" borderId="0" xfId="0" applyFont="1" applyFill="1" applyBorder="1" applyAlignment="1" applyProtection="1">
      <alignment shrinkToFit="1"/>
    </xf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9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4" fillId="3" borderId="0" xfId="0" applyFont="1" applyFill="1" applyAlignment="1" applyProtection="1">
      <protection hidden="1"/>
    </xf>
    <xf numFmtId="175" fontId="82" fillId="0" borderId="0" xfId="3" applyNumberFormat="1" applyFont="1" applyBorder="1" applyAlignment="1">
      <alignment vertical="center" shrinkToFit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165" fontId="12" fillId="0" borderId="14" xfId="0" applyNumberFormat="1" applyFont="1" applyBorder="1" applyAlignment="1" applyProtection="1">
      <alignment vertical="center"/>
      <protection hidden="1"/>
    </xf>
    <xf numFmtId="0" fontId="8" fillId="0" borderId="10" xfId="0" applyFont="1" applyBorder="1" applyAlignment="1">
      <alignment vertical="center"/>
    </xf>
    <xf numFmtId="0" fontId="34" fillId="0" borderId="10" xfId="0" applyFont="1" applyBorder="1" applyAlignment="1" applyProtection="1">
      <alignment wrapText="1"/>
    </xf>
    <xf numFmtId="0" fontId="13" fillId="0" borderId="10" xfId="0" quotePrefix="1" applyFont="1" applyBorder="1" applyAlignment="1" applyProtection="1">
      <alignment horizontal="center" vertical="center"/>
      <protection locked="0"/>
    </xf>
    <xf numFmtId="168" fontId="8" fillId="0" borderId="0" xfId="3" applyFont="1" applyBorder="1"/>
    <xf numFmtId="0" fontId="8" fillId="0" borderId="2" xfId="0" applyFont="1" applyBorder="1"/>
    <xf numFmtId="0" fontId="2" fillId="0" borderId="12" xfId="0" applyFont="1" applyBorder="1"/>
    <xf numFmtId="167" fontId="8" fillId="0" borderId="8" xfId="2" applyFont="1" applyBorder="1"/>
    <xf numFmtId="0" fontId="2" fillId="0" borderId="14" xfId="0" applyFont="1" applyBorder="1"/>
    <xf numFmtId="168" fontId="8" fillId="0" borderId="2" xfId="3" applyFont="1" applyBorder="1"/>
    <xf numFmtId="168" fontId="2" fillId="0" borderId="4" xfId="3" applyFont="1" applyBorder="1"/>
    <xf numFmtId="168" fontId="2" fillId="0" borderId="1" xfId="3" applyFont="1" applyBorder="1"/>
    <xf numFmtId="0" fontId="9" fillId="0" borderId="0" xfId="0" applyFont="1" applyBorder="1" applyAlignment="1">
      <alignment vertical="center"/>
    </xf>
    <xf numFmtId="167" fontId="81" fillId="4" borderId="23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3" fillId="0" borderId="0" xfId="0" applyFont="1" applyBorder="1" applyAlignment="1">
      <alignment vertical="center" wrapText="1"/>
    </xf>
    <xf numFmtId="0" fontId="35" fillId="10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65" fontId="12" fillId="0" borderId="10" xfId="0" applyNumberFormat="1" applyFont="1" applyBorder="1" applyAlignment="1" applyProtection="1">
      <alignment horizontal="right" vertical="center" shrinkToFit="1"/>
      <protection hidden="1"/>
    </xf>
    <xf numFmtId="9" fontId="2" fillId="0" borderId="10" xfId="4" applyFont="1" applyBorder="1" applyAlignment="1">
      <alignment horizontal="center"/>
    </xf>
    <xf numFmtId="165" fontId="12" fillId="0" borderId="10" xfId="0" applyNumberFormat="1" applyFont="1" applyBorder="1" applyAlignment="1" applyProtection="1">
      <alignment horizontal="right" vertical="center"/>
      <protection hidden="1"/>
    </xf>
    <xf numFmtId="0" fontId="8" fillId="0" borderId="10" xfId="0" applyFont="1" applyBorder="1" applyAlignment="1">
      <alignment horizontal="center" vertical="center"/>
    </xf>
    <xf numFmtId="168" fontId="2" fillId="0" borderId="12" xfId="3" applyFont="1" applyBorder="1" applyProtection="1">
      <protection locked="0"/>
    </xf>
    <xf numFmtId="168" fontId="2" fillId="0" borderId="14" xfId="3" applyFont="1" applyBorder="1"/>
    <xf numFmtId="7" fontId="8" fillId="0" borderId="10" xfId="2" applyNumberFormat="1" applyFont="1" applyBorder="1" applyAlignment="1" applyProtection="1">
      <alignment horizontal="center" wrapText="1"/>
    </xf>
    <xf numFmtId="165" fontId="8" fillId="0" borderId="10" xfId="2" applyNumberFormat="1" applyFont="1" applyBorder="1" applyAlignment="1">
      <alignment wrapText="1"/>
    </xf>
    <xf numFmtId="165" fontId="2" fillId="0" borderId="10" xfId="2" applyNumberFormat="1" applyFont="1" applyBorder="1" applyAlignment="1">
      <alignment wrapText="1"/>
    </xf>
    <xf numFmtId="0" fontId="66" fillId="0" borderId="0" xfId="0" applyFont="1" applyProtection="1">
      <protection hidden="1"/>
    </xf>
    <xf numFmtId="168" fontId="66" fillId="0" borderId="0" xfId="3" applyFont="1" applyProtection="1">
      <protection hidden="1"/>
    </xf>
    <xf numFmtId="168" fontId="2" fillId="0" borderId="0" xfId="3" applyFont="1"/>
    <xf numFmtId="168" fontId="2" fillId="0" borderId="0" xfId="0" applyNumberFormat="1" applyFont="1"/>
    <xf numFmtId="0" fontId="2" fillId="0" borderId="0" xfId="0" applyFont="1" applyAlignment="1">
      <alignment wrapText="1"/>
    </xf>
    <xf numFmtId="0" fontId="88" fillId="0" borderId="0" xfId="0" applyFont="1" applyAlignment="1" applyProtection="1">
      <alignment vertical="center"/>
      <protection hidden="1"/>
    </xf>
    <xf numFmtId="43" fontId="3" fillId="0" borderId="0" xfId="0" applyNumberFormat="1" applyFont="1" applyBorder="1" applyAlignment="1">
      <alignment horizontal="center"/>
    </xf>
    <xf numFmtId="4" fontId="2" fillId="0" borderId="0" xfId="0" applyNumberFormat="1" applyFont="1" applyAlignment="1"/>
    <xf numFmtId="0" fontId="41" fillId="0" borderId="42" xfId="0" applyFont="1" applyBorder="1" applyAlignment="1">
      <alignment horizontal="right" vertical="center"/>
    </xf>
    <xf numFmtId="0" fontId="41" fillId="0" borderId="28" xfId="0" applyFont="1" applyBorder="1" applyAlignment="1">
      <alignment horizontal="right" vertical="center"/>
    </xf>
    <xf numFmtId="176" fontId="24" fillId="0" borderId="30" xfId="2" applyNumberFormat="1" applyFont="1" applyBorder="1" applyAlignment="1" applyProtection="1">
      <alignment vertical="center" shrinkToFit="1"/>
      <protection hidden="1"/>
    </xf>
    <xf numFmtId="176" fontId="80" fillId="0" borderId="30" xfId="2" applyNumberFormat="1" applyFont="1" applyBorder="1" applyAlignment="1" applyProtection="1">
      <alignment vertical="center" shrinkToFit="1"/>
      <protection hidden="1"/>
    </xf>
    <xf numFmtId="176" fontId="16" fillId="11" borderId="44" xfId="2" applyNumberFormat="1" applyFont="1" applyFill="1" applyBorder="1" applyAlignment="1" applyProtection="1">
      <alignment vertical="center" shrinkToFit="1"/>
      <protection hidden="1"/>
    </xf>
    <xf numFmtId="176" fontId="16" fillId="11" borderId="45" xfId="2" applyNumberFormat="1" applyFont="1" applyFill="1" applyBorder="1" applyAlignment="1" applyProtection="1">
      <alignment vertical="center" shrinkToFit="1"/>
      <protection hidden="1"/>
    </xf>
    <xf numFmtId="176" fontId="16" fillId="11" borderId="46" xfId="2" applyNumberFormat="1" applyFont="1" applyFill="1" applyBorder="1" applyAlignment="1" applyProtection="1">
      <alignment vertical="center" shrinkToFit="1"/>
      <protection hidden="1"/>
    </xf>
    <xf numFmtId="176" fontId="16" fillId="11" borderId="30" xfId="2" applyNumberFormat="1" applyFont="1" applyFill="1" applyBorder="1" applyAlignment="1" applyProtection="1">
      <alignment vertical="center" shrinkToFit="1"/>
      <protection hidden="1"/>
    </xf>
    <xf numFmtId="165" fontId="85" fillId="0" borderId="50" xfId="0" applyNumberFormat="1" applyFont="1" applyBorder="1" applyAlignment="1" applyProtection="1">
      <alignment vertical="center" shrinkToFit="1"/>
      <protection hidden="1"/>
    </xf>
    <xf numFmtId="176" fontId="82" fillId="0" borderId="32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1" fillId="0" borderId="0" xfId="0" applyFont="1" applyFill="1" applyBorder="1" applyAlignment="1">
      <alignment horizontal="center" vertical="center" textRotation="255"/>
    </xf>
    <xf numFmtId="0" fontId="72" fillId="0" borderId="0" xfId="0" applyFont="1" applyFill="1" applyBorder="1" applyAlignment="1">
      <alignment horizontal="center" vertical="center" textRotation="255"/>
    </xf>
    <xf numFmtId="0" fontId="72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0" xfId="0" applyFont="1" applyBorder="1" applyAlignment="1">
      <alignment horizontal="left" vertical="center" wrapText="1"/>
    </xf>
    <xf numFmtId="0" fontId="9" fillId="6" borderId="30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left" vertical="center" wrapText="1"/>
    </xf>
    <xf numFmtId="0" fontId="1" fillId="0" borderId="4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9" fillId="0" borderId="0" xfId="0" applyFont="1" applyBorder="1" applyAlignment="1">
      <alignment vertical="top"/>
    </xf>
    <xf numFmtId="0" fontId="9" fillId="0" borderId="47" xfId="0" applyFont="1" applyBorder="1" applyAlignment="1">
      <alignment vertical="center" wrapText="1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 applyProtection="1"/>
    <xf numFmtId="7" fontId="8" fillId="0" borderId="10" xfId="0" applyNumberFormat="1" applyFont="1" applyBorder="1"/>
    <xf numFmtId="9" fontId="2" fillId="0" borderId="10" xfId="0" applyNumberFormat="1" applyFont="1" applyBorder="1" applyAlignment="1">
      <alignment horizontal="center"/>
    </xf>
    <xf numFmtId="167" fontId="81" fillId="4" borderId="58" xfId="2" applyFont="1" applyFill="1" applyBorder="1" applyAlignment="1">
      <alignment horizontal="center" vertical="center" wrapText="1"/>
    </xf>
    <xf numFmtId="167" fontId="81" fillId="4" borderId="59" xfId="2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5" fillId="7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7" xfId="0" quotePrefix="1" applyFont="1" applyBorder="1" applyAlignment="1" applyProtection="1">
      <alignment horizontal="center" vertical="center"/>
      <protection locked="0"/>
    </xf>
    <xf numFmtId="0" fontId="39" fillId="0" borderId="0" xfId="0" applyFont="1" applyAlignment="1"/>
    <xf numFmtId="0" fontId="97" fillId="0" borderId="0" xfId="0" applyFont="1" applyAlignment="1"/>
    <xf numFmtId="0" fontId="0" fillId="0" borderId="1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8" fontId="0" fillId="0" borderId="0" xfId="0" applyNumberFormat="1"/>
    <xf numFmtId="0" fontId="1" fillId="0" borderId="10" xfId="0" applyFont="1" applyBorder="1"/>
    <xf numFmtId="8" fontId="0" fillId="0" borderId="10" xfId="0" applyNumberFormat="1" applyBorder="1"/>
    <xf numFmtId="0" fontId="34" fillId="0" borderId="0" xfId="0" applyFont="1" applyFill="1" applyBorder="1" applyAlignment="1" applyProtection="1">
      <alignment wrapText="1"/>
    </xf>
    <xf numFmtId="0" fontId="0" fillId="6" borderId="0" xfId="0" applyFill="1"/>
    <xf numFmtId="0" fontId="0" fillId="16" borderId="0" xfId="0" applyFill="1"/>
    <xf numFmtId="0" fontId="0" fillId="12" borderId="0" xfId="0" applyFill="1"/>
    <xf numFmtId="0" fontId="0" fillId="17" borderId="0" xfId="0" applyFill="1"/>
    <xf numFmtId="0" fontId="0" fillId="18" borderId="0" xfId="0" applyFill="1"/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0" borderId="0" xfId="0" applyFont="1" applyAlignment="1">
      <alignment horizontal="right"/>
    </xf>
    <xf numFmtId="0" fontId="97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/>
    <xf numFmtId="0" fontId="90" fillId="4" borderId="0" xfId="0" applyFont="1" applyFill="1" applyBorder="1" applyAlignment="1" applyProtection="1">
      <alignment horizontal="left" vertical="center"/>
      <protection locked="0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13" borderId="0" xfId="0" applyFont="1" applyFill="1" applyBorder="1" applyAlignment="1" applyProtection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4" borderId="4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Protection="1">
      <protection hidden="1"/>
    </xf>
    <xf numFmtId="0" fontId="20" fillId="0" borderId="0" xfId="0" quotePrefix="1" applyFont="1" applyAlignment="1">
      <alignment horizontal="left"/>
    </xf>
    <xf numFmtId="0" fontId="3" fillId="0" borderId="0" xfId="0" applyFont="1" applyAlignment="1" applyProtection="1">
      <alignment horizont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7" fillId="2" borderId="15" xfId="0" applyFont="1" applyFill="1" applyBorder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4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78" fillId="0" borderId="0" xfId="0" applyFont="1" applyBorder="1" applyAlignment="1" applyProtection="1">
      <alignment horizontal="left" vertical="top" wrapText="1"/>
      <protection hidden="1"/>
    </xf>
    <xf numFmtId="0" fontId="78" fillId="0" borderId="0" xfId="0" applyFont="1" applyBorder="1" applyAlignment="1" applyProtection="1">
      <alignment horizontal="left" wrapText="1"/>
      <protection hidden="1"/>
    </xf>
    <xf numFmtId="0" fontId="77" fillId="0" borderId="0" xfId="0" applyFont="1" applyBorder="1" applyAlignment="1" applyProtection="1">
      <alignment horizontal="center" vertical="center" wrapText="1" shrinkToFit="1"/>
      <protection hidden="1"/>
    </xf>
    <xf numFmtId="0" fontId="78" fillId="0" borderId="5" xfId="0" applyFont="1" applyBorder="1" applyAlignment="1" applyProtection="1">
      <alignment horizontal="left" vertical="center" wrapText="1" shrinkToFit="1"/>
      <protection hidden="1"/>
    </xf>
    <xf numFmtId="0" fontId="78" fillId="0" borderId="0" xfId="0" applyFont="1" applyBorder="1" applyAlignment="1" applyProtection="1">
      <alignment horizontal="left" vertical="center" wrapText="1" shrinkToFit="1"/>
      <protection hidden="1"/>
    </xf>
    <xf numFmtId="0" fontId="73" fillId="0" borderId="10" xfId="0" applyFont="1" applyBorder="1" applyAlignment="1">
      <alignment horizontal="left" vertical="center" wrapText="1"/>
    </xf>
    <xf numFmtId="0" fontId="76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3" fillId="0" borderId="10" xfId="0" applyFont="1" applyBorder="1" applyAlignment="1">
      <alignment vertical="center" wrapText="1"/>
    </xf>
    <xf numFmtId="167" fontId="8" fillId="0" borderId="8" xfId="2" applyFont="1" applyBorder="1"/>
    <xf numFmtId="167" fontId="8" fillId="0" borderId="1" xfId="2" applyFont="1" applyBorder="1"/>
    <xf numFmtId="167" fontId="8" fillId="0" borderId="14" xfId="2" applyFont="1" applyBorder="1"/>
    <xf numFmtId="0" fontId="89" fillId="15" borderId="37" xfId="0" quotePrefix="1" applyFont="1" applyFill="1" applyBorder="1" applyAlignment="1">
      <alignment horizontal="left" vertical="center" wrapText="1"/>
    </xf>
    <xf numFmtId="0" fontId="89" fillId="15" borderId="38" xfId="0" quotePrefix="1" applyFont="1" applyFill="1" applyBorder="1" applyAlignment="1">
      <alignment horizontal="left" vertical="center" wrapText="1"/>
    </xf>
    <xf numFmtId="0" fontId="89" fillId="15" borderId="39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5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167" fontId="8" fillId="0" borderId="8" xfId="2" applyFont="1" applyBorder="1" applyAlignment="1">
      <alignment horizontal="left"/>
    </xf>
    <xf numFmtId="167" fontId="8" fillId="0" borderId="1" xfId="2" applyFont="1" applyBorder="1" applyAlignment="1">
      <alignment horizontal="left"/>
    </xf>
    <xf numFmtId="0" fontId="3" fillId="0" borderId="0" xfId="0" applyFont="1" applyBorder="1" applyAlignment="1">
      <alignment vertical="center" wrapText="1"/>
    </xf>
    <xf numFmtId="165" fontId="5" fillId="0" borderId="9" xfId="2" applyNumberFormat="1" applyFont="1" applyBorder="1" applyAlignment="1" applyProtection="1">
      <alignment horizontal="right" vertical="center" shrinkToFit="1"/>
      <protection hidden="1"/>
    </xf>
    <xf numFmtId="165" fontId="5" fillId="0" borderId="15" xfId="2" applyNumberFormat="1" applyFont="1" applyBorder="1" applyAlignment="1" applyProtection="1">
      <alignment horizontal="right" vertical="center" shrinkToFit="1"/>
      <protection hidden="1"/>
    </xf>
    <xf numFmtId="0" fontId="8" fillId="0" borderId="7" xfId="0" applyFont="1" applyBorder="1" applyAlignment="1">
      <alignment horizontal="center" vertical="center" shrinkToFit="1"/>
    </xf>
    <xf numFmtId="0" fontId="8" fillId="14" borderId="7" xfId="0" applyFont="1" applyFill="1" applyBorder="1" applyAlignment="1">
      <alignment horizontal="center" vertical="center" shrinkToFit="1"/>
    </xf>
    <xf numFmtId="0" fontId="8" fillId="14" borderId="3" xfId="0" applyFont="1" applyFill="1" applyBorder="1" applyAlignment="1">
      <alignment horizontal="center" vertical="center"/>
    </xf>
    <xf numFmtId="0" fontId="0" fillId="14" borderId="7" xfId="0" applyFill="1" applyBorder="1" applyAlignment="1">
      <alignment vertic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96" fillId="7" borderId="11" xfId="0" applyFont="1" applyFill="1" applyBorder="1" applyAlignment="1">
      <alignment horizontal="center" vertical="center" shrinkToFit="1"/>
    </xf>
    <xf numFmtId="0" fontId="96" fillId="7" borderId="15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2" fillId="9" borderId="16" xfId="0" applyFont="1" applyFill="1" applyBorder="1" applyAlignment="1">
      <alignment horizontal="center" vertical="center" textRotation="255"/>
    </xf>
    <xf numFmtId="0" fontId="92" fillId="9" borderId="17" xfId="0" applyFont="1" applyFill="1" applyBorder="1" applyAlignment="1">
      <alignment horizontal="center" vertical="center" textRotation="255"/>
    </xf>
    <xf numFmtId="167" fontId="81" fillId="4" borderId="58" xfId="2" applyFont="1" applyFill="1" applyBorder="1" applyAlignment="1">
      <alignment horizontal="center" vertical="center" wrapText="1"/>
    </xf>
    <xf numFmtId="167" fontId="81" fillId="4" borderId="59" xfId="2" applyFont="1" applyFill="1" applyBorder="1" applyAlignment="1">
      <alignment horizontal="center" vertical="center" wrapText="1"/>
    </xf>
    <xf numFmtId="167" fontId="81" fillId="4" borderId="60" xfId="2" applyFont="1" applyFill="1" applyBorder="1" applyAlignment="1">
      <alignment horizontal="center" vertical="center" wrapText="1"/>
    </xf>
    <xf numFmtId="167" fontId="81" fillId="4" borderId="51" xfId="2" applyFont="1" applyFill="1" applyBorder="1" applyAlignment="1">
      <alignment horizontal="center" vertical="center" wrapText="1"/>
    </xf>
    <xf numFmtId="167" fontId="81" fillId="4" borderId="25" xfId="2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left" vertical="center"/>
    </xf>
    <xf numFmtId="0" fontId="41" fillId="0" borderId="48" xfId="0" applyFont="1" applyFill="1" applyBorder="1" applyAlignment="1">
      <alignment horizontal="left" vertical="center"/>
    </xf>
    <xf numFmtId="0" fontId="41" fillId="0" borderId="49" xfId="0" applyFont="1" applyFill="1" applyBorder="1" applyAlignment="1">
      <alignment horizontal="left" vertical="center"/>
    </xf>
    <xf numFmtId="0" fontId="1" fillId="0" borderId="4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4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" fillId="0" borderId="43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3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3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3" fillId="0" borderId="51" xfId="0" applyFont="1" applyBorder="1" applyAlignment="1">
      <alignment horizontal="center" vertical="center"/>
    </xf>
    <xf numFmtId="0" fontId="83" fillId="0" borderId="24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4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3" fillId="0" borderId="3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9" fontId="1" fillId="0" borderId="29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29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1" xfId="0" applyNumberFormat="1" applyFont="1" applyBorder="1" applyAlignment="1">
      <alignment horizontal="center" vertical="center" wrapText="1"/>
    </xf>
    <xf numFmtId="9" fontId="1" fillId="0" borderId="50" xfId="0" applyNumberFormat="1" applyFont="1" applyBorder="1" applyAlignment="1">
      <alignment horizontal="center" vertical="center" wrapText="1"/>
    </xf>
    <xf numFmtId="9" fontId="1" fillId="0" borderId="35" xfId="0" applyNumberFormat="1" applyFont="1" applyBorder="1" applyAlignment="1">
      <alignment horizontal="right" vertical="center" wrapText="1"/>
    </xf>
    <xf numFmtId="9" fontId="1" fillId="0" borderId="49" xfId="0" applyNumberFormat="1" applyFont="1" applyBorder="1" applyAlignment="1">
      <alignment horizontal="righ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110">
    <dxf>
      <font>
        <color auto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  <border>
        <left style="thin">
          <color rgb="FF0000CC"/>
        </left>
        <right style="thin">
          <color rgb="FF0000CC"/>
        </right>
        <top style="thin">
          <color rgb="FF0000CC"/>
        </top>
        <bottom style="thin">
          <color rgb="FF0000CC"/>
        </bottom>
      </border>
    </dxf>
    <dxf>
      <font>
        <color theme="0" tint="-0.24994659260841701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6600"/>
      <color rgb="FF436BEB"/>
      <color rgb="FF00F26D"/>
      <color rgb="FF0000CC"/>
      <color rgb="FFFFFFFF"/>
      <color rgb="FFFFFFCC"/>
      <color rgb="FF91B4DB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39014</xdr:colOff>
      <xdr:row>2</xdr:row>
      <xdr:rowOff>9521</xdr:rowOff>
    </xdr:from>
    <xdr:to>
      <xdr:col>11</xdr:col>
      <xdr:colOff>328912</xdr:colOff>
      <xdr:row>5</xdr:row>
      <xdr:rowOff>76199</xdr:rowOff>
    </xdr:to>
    <xdr:sp macro="" textlink="">
      <xdr:nvSpPr>
        <xdr:cNvPr id="19" name="Seta para baixo 18"/>
        <xdr:cNvSpPr/>
      </xdr:nvSpPr>
      <xdr:spPr bwMode="auto">
        <a:xfrm>
          <a:off x="5773064" y="571496"/>
          <a:ext cx="289898" cy="552453"/>
        </a:xfrm>
        <a:prstGeom prst="downArrow">
          <a:avLst>
            <a:gd name="adj1" fmla="val 50000"/>
            <a:gd name="adj2" fmla="val 34224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 editAs="oneCell">
    <xdr:from>
      <xdr:col>15</xdr:col>
      <xdr:colOff>0</xdr:colOff>
      <xdr:row>0</xdr:row>
      <xdr:rowOff>0</xdr:rowOff>
    </xdr:from>
    <xdr:to>
      <xdr:col>31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95250</xdr:colOff>
      <xdr:row>1</xdr:row>
      <xdr:rowOff>57150</xdr:rowOff>
    </xdr:from>
    <xdr:to>
      <xdr:col>14</xdr:col>
      <xdr:colOff>990601</xdr:colOff>
      <xdr:row>4</xdr:row>
      <xdr:rowOff>38101</xdr:rowOff>
    </xdr:to>
    <xdr:sp macro="" textlink="">
      <xdr:nvSpPr>
        <xdr:cNvPr id="18" name="Texto explicativo retangular 17"/>
        <xdr:cNvSpPr/>
      </xdr:nvSpPr>
      <xdr:spPr bwMode="auto">
        <a:xfrm>
          <a:off x="4762500" y="457200"/>
          <a:ext cx="5191126" cy="466726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DO VALOR DA RESERVA T</a:t>
          </a:r>
          <a:r>
            <a:rPr lang="pt-BR" sz="1200" b="1">
              <a:solidFill>
                <a:srgbClr val="00F26D"/>
              </a:solidFill>
            </a:rPr>
            <a:t>ÉCNICA NA PLANILHA CONSOLIDADA , É</a:t>
          </a:r>
          <a:r>
            <a:rPr lang="pt-BR" sz="1200" b="1" baseline="0">
              <a:solidFill>
                <a:srgbClr val="00F26D"/>
              </a:solidFill>
            </a:rPr>
            <a:t> IMPRESCINDÍVEL O PREENCHIMENTO </a:t>
          </a:r>
          <a:r>
            <a:rPr lang="pt-BR" sz="1200" b="1" baseline="0">
              <a:solidFill>
                <a:srgbClr val="FFFF00"/>
              </a:solidFill>
            </a:rPr>
            <a:t>(CLIQUE) </a:t>
          </a:r>
          <a:r>
            <a:rPr lang="pt-BR" sz="1200" b="1" baseline="0">
              <a:solidFill>
                <a:srgbClr val="00F26D"/>
              </a:solidFill>
            </a:rPr>
            <a:t>NO ITEM ABAIXO</a:t>
          </a:r>
          <a:endParaRPr lang="pt-BR" sz="1200" b="1">
            <a:solidFill>
              <a:srgbClr val="00F26D"/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171450</xdr:colOff>
      <xdr:row>6</xdr:row>
      <xdr:rowOff>57151</xdr:rowOff>
    </xdr:from>
    <xdr:to>
      <xdr:col>12</xdr:col>
      <xdr:colOff>800100</xdr:colOff>
      <xdr:row>6</xdr:row>
      <xdr:rowOff>266701</xdr:rowOff>
    </xdr:to>
    <xdr:sp macro="" textlink="">
      <xdr:nvSpPr>
        <xdr:cNvPr id="2" name="Seta para a esquerda 1"/>
        <xdr:cNvSpPr/>
      </xdr:nvSpPr>
      <xdr:spPr bwMode="auto">
        <a:xfrm>
          <a:off x="6819900" y="1200151"/>
          <a:ext cx="628650" cy="209550"/>
        </a:xfrm>
        <a:prstGeom prst="leftArrow">
          <a:avLst/>
        </a:prstGeom>
        <a:solidFill>
          <a:srgbClr val="FF6600"/>
        </a:solidFill>
        <a:ln>
          <a:headEnd type="none" w="med" len="med"/>
          <a:tailEnd type="none" w="med" len="med"/>
        </a:ln>
        <a:scene3d>
          <a:camera prst="orthographicFront"/>
          <a:lightRig rig="sunset" dir="tl"/>
        </a:scene3d>
        <a:sp3d prstMaterial="metal"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l"/>
          <a:endParaRPr lang="pt-BR" sz="11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1104900</xdr:colOff>
      <xdr:row>5</xdr:row>
      <xdr:rowOff>635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825"/>
          <a:ext cx="2085975" cy="6102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1085850</xdr:colOff>
      <xdr:row>4</xdr:row>
      <xdr:rowOff>133985</xdr:rowOff>
    </xdr:to>
    <xdr:pic>
      <xdr:nvPicPr>
        <xdr:cNvPr id="3" name="Imagem 2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2085975" cy="6102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4871279</xdr:colOff>
      <xdr:row>0</xdr:row>
      <xdr:rowOff>61662</xdr:rowOff>
    </xdr:from>
    <xdr:to>
      <xdr:col>7</xdr:col>
      <xdr:colOff>1762125</xdr:colOff>
      <xdr:row>2</xdr:row>
      <xdr:rowOff>223087</xdr:rowOff>
    </xdr:to>
    <xdr:sp macro="" textlink="">
      <xdr:nvSpPr>
        <xdr:cNvPr id="4" name="Texto explicativo retangular 3"/>
        <xdr:cNvSpPr/>
      </xdr:nvSpPr>
      <xdr:spPr bwMode="auto">
        <a:xfrm>
          <a:off x="5518979" y="61662"/>
          <a:ext cx="4339396" cy="685300"/>
        </a:xfrm>
        <a:prstGeom prst="wedgeRectCallout">
          <a:avLst>
            <a:gd name="adj1" fmla="val -16731"/>
            <a:gd name="adj2" fmla="val 42580"/>
          </a:avLst>
        </a:prstGeom>
        <a:ln>
          <a:headEnd type="none" w="med" len="med"/>
          <a:tailEnd type="none" w="med" len="med"/>
        </a:ln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200" b="1">
              <a:solidFill>
                <a:srgbClr val="00F26D"/>
              </a:solidFill>
            </a:rPr>
            <a:t>PARA</a:t>
          </a:r>
          <a:r>
            <a:rPr lang="pt-BR" sz="1200" b="1" baseline="0">
              <a:solidFill>
                <a:srgbClr val="00F26D"/>
              </a:solidFill>
            </a:rPr>
            <a:t> O CÁLCULO DA </a:t>
          </a:r>
          <a:r>
            <a:rPr lang="pt-BR" sz="1200" b="1" baseline="0">
              <a:solidFill>
                <a:srgbClr val="FFFF00"/>
              </a:solidFill>
            </a:rPr>
            <a:t>RESERVA TÉCNICA</a:t>
          </a:r>
          <a:r>
            <a:rPr lang="pt-BR" sz="1200" b="1" baseline="0">
              <a:solidFill>
                <a:srgbClr val="00F26D"/>
              </a:solidFill>
            </a:rPr>
            <a:t>, É NECESSÁRIO PRENCHER A MODALIDADE DO AUXÍLIO EM SOLICITAÇÃO NA </a:t>
          </a:r>
          <a:r>
            <a:rPr lang="pt-BR" sz="1200" b="1" baseline="0">
              <a:solidFill>
                <a:srgbClr val="FFFF00"/>
              </a:solidFill>
            </a:rPr>
            <a:t>ABA</a:t>
          </a:r>
          <a:r>
            <a:rPr lang="pt-BR" sz="1200" b="1" baseline="0">
              <a:solidFill>
                <a:srgbClr val="00F26D"/>
              </a:solidFill>
            </a:rPr>
            <a:t> </a:t>
          </a:r>
          <a:r>
            <a:rPr lang="pt-BR" sz="1200" b="1" baseline="0">
              <a:solidFill>
                <a:srgbClr val="FFFF00"/>
              </a:solidFill>
            </a:rPr>
            <a:t>1-MPN</a:t>
          </a:r>
          <a:endParaRPr lang="pt-BR" sz="1200" b="1">
            <a:solidFill>
              <a:srgbClr val="FFFF00"/>
            </a:solidFill>
          </a:endParaRPr>
        </a:p>
      </xdr:txBody>
    </xdr:sp>
    <xdr:clientData fPrintsWithSheet="0"/>
  </xdr:twoCellAnchor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/>
  </sheetViews>
  <sheetFormatPr defaultColWidth="9.140625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customWidth="1"/>
    <col min="33" max="33" width="33.5703125" style="65" customWidth="1"/>
    <col min="34" max="34" width="40.7109375" style="65" customWidth="1"/>
    <col min="35" max="36" width="8.28515625" style="65" customWidth="1"/>
    <col min="37" max="42" width="2.42578125" style="65" customWidth="1"/>
    <col min="43" max="65" width="9.140625" style="422" customWidth="1"/>
    <col min="66" max="66" width="4" style="422" customWidth="1"/>
    <col min="67" max="67" width="3.85546875" style="422" customWidth="1"/>
    <col min="68" max="68" width="6.28515625" style="422" customWidth="1"/>
    <col min="69" max="16384" width="9.140625" style="422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875"/>
      <c r="I1" s="875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304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52"/>
      <c r="O3" s="852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705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705" customFormat="1" ht="25.5" customHeight="1">
      <c r="A7" s="351"/>
      <c r="B7" s="876" t="s">
        <v>314</v>
      </c>
      <c r="C7" s="876"/>
      <c r="D7" s="876"/>
      <c r="E7" s="876"/>
      <c r="F7" s="876"/>
      <c r="G7" s="876"/>
      <c r="H7" s="876"/>
      <c r="I7" s="876"/>
      <c r="J7" s="876"/>
      <c r="K7" s="876"/>
      <c r="L7" s="876"/>
      <c r="M7" s="709"/>
      <c r="N7" s="24"/>
      <c r="O7" s="24"/>
      <c r="P7" s="24"/>
      <c r="Q7" s="712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705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853" t="s">
        <v>371</v>
      </c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3"/>
      <c r="P9" s="10"/>
      <c r="Q9" s="706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701"/>
      <c r="AG9" s="701"/>
      <c r="AH9" s="701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706"/>
      <c r="R10" s="423"/>
      <c r="S10" s="423"/>
      <c r="T10" s="423"/>
      <c r="U10" s="423"/>
      <c r="V10" s="699"/>
      <c r="W10" s="423"/>
      <c r="X10" s="423"/>
      <c r="Y10" s="423"/>
      <c r="Z10" s="423"/>
      <c r="AA10" s="423"/>
      <c r="AB10" s="423"/>
      <c r="AC10" s="423"/>
      <c r="AD10" s="423"/>
      <c r="AE10" s="423"/>
      <c r="AF10" s="701"/>
      <c r="AG10" s="701"/>
      <c r="AH10" s="701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150</v>
      </c>
      <c r="C11" s="7"/>
      <c r="D11" s="287"/>
      <c r="E11" s="42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705" customFormat="1" ht="6" customHeight="1">
      <c r="A12" s="351"/>
      <c r="B12" s="708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712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872" t="s">
        <v>0</v>
      </c>
      <c r="C13" s="873"/>
      <c r="D13" s="856"/>
      <c r="E13" s="856"/>
      <c r="F13" s="856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712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713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874" t="s">
        <v>143</v>
      </c>
      <c r="C15" s="874"/>
      <c r="D15" s="857" t="str">
        <f>IF(SUM(N19:N63,N71:N117)=0,"",SUM(N19:N63,N71:N117))</f>
        <v/>
      </c>
      <c r="E15" s="857"/>
      <c r="F15" s="857"/>
      <c r="G15" s="232"/>
      <c r="H15" s="189"/>
      <c r="I15" s="189"/>
      <c r="J15" s="189"/>
      <c r="K15" s="203"/>
      <c r="L15" s="203"/>
      <c r="M15" s="203"/>
      <c r="P15" s="1"/>
      <c r="Q15" s="203"/>
      <c r="R15" s="700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4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714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868" t="s">
        <v>1</v>
      </c>
      <c r="C17" s="870" t="s">
        <v>7</v>
      </c>
      <c r="D17" s="858" t="s">
        <v>8</v>
      </c>
      <c r="E17" s="859"/>
      <c r="F17" s="859"/>
      <c r="G17" s="859"/>
      <c r="H17" s="859"/>
      <c r="I17" s="859"/>
      <c r="J17" s="859"/>
      <c r="K17" s="860"/>
      <c r="L17" s="854" t="s">
        <v>178</v>
      </c>
      <c r="M17" s="866" t="s">
        <v>3</v>
      </c>
      <c r="N17" s="864" t="s">
        <v>4</v>
      </c>
      <c r="O17" s="870" t="s">
        <v>2</v>
      </c>
      <c r="P17" s="420"/>
      <c r="R17" s="254" t="s">
        <v>151</v>
      </c>
      <c r="S17" s="64"/>
      <c r="Y17" s="64"/>
      <c r="Z17" s="64"/>
      <c r="AA17" s="64"/>
      <c r="AB17" s="64"/>
      <c r="AC17" s="64"/>
      <c r="AD17" s="64"/>
      <c r="AE17" s="241"/>
      <c r="AF17" s="241"/>
      <c r="AG17" s="241"/>
      <c r="AH17" s="241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869"/>
      <c r="C18" s="871"/>
      <c r="D18" s="861"/>
      <c r="E18" s="862"/>
      <c r="F18" s="862"/>
      <c r="G18" s="862"/>
      <c r="H18" s="862"/>
      <c r="I18" s="862"/>
      <c r="J18" s="862"/>
      <c r="K18" s="863"/>
      <c r="L18" s="854"/>
      <c r="M18" s="867"/>
      <c r="N18" s="865"/>
      <c r="O18" s="867"/>
      <c r="P18" s="64"/>
      <c r="Q18" s="713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241"/>
      <c r="AF18" s="241"/>
      <c r="AG18" s="241"/>
      <c r="AH18" s="241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99"/>
      <c r="C19" s="32"/>
      <c r="D19" s="837"/>
      <c r="E19" s="838"/>
      <c r="F19" s="838"/>
      <c r="G19" s="838"/>
      <c r="H19" s="838"/>
      <c r="I19" s="838"/>
      <c r="J19" s="838"/>
      <c r="K19" s="839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201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241"/>
      <c r="AF19" s="241"/>
      <c r="AG19" s="241"/>
      <c r="AH19" s="241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837"/>
      <c r="E20" s="838"/>
      <c r="F20" s="838"/>
      <c r="G20" s="838"/>
      <c r="H20" s="838"/>
      <c r="I20" s="838"/>
      <c r="J20" s="838"/>
      <c r="K20" s="839"/>
      <c r="L20" s="33"/>
      <c r="M20" s="148"/>
      <c r="N20" s="229" t="str">
        <f t="shared" si="0"/>
        <v/>
      </c>
      <c r="O20" s="53"/>
      <c r="P20" s="452"/>
      <c r="R20" s="397" t="s">
        <v>351</v>
      </c>
      <c r="S20" s="453"/>
      <c r="X20" s="453"/>
      <c r="Y20" s="453"/>
      <c r="Z20" s="453"/>
      <c r="AA20" s="453"/>
      <c r="AB20" s="454"/>
      <c r="AC20" s="454"/>
      <c r="AD20" s="454"/>
      <c r="AE20" s="241"/>
      <c r="AF20" s="241"/>
      <c r="AG20" s="241"/>
      <c r="AH20" s="241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837"/>
      <c r="E21" s="838"/>
      <c r="F21" s="838"/>
      <c r="G21" s="838"/>
      <c r="H21" s="838"/>
      <c r="I21" s="838"/>
      <c r="J21" s="838"/>
      <c r="K21" s="839"/>
      <c r="L21" s="33"/>
      <c r="M21" s="148"/>
      <c r="N21" s="229" t="str">
        <f t="shared" si="0"/>
        <v/>
      </c>
      <c r="O21" s="53"/>
      <c r="P21" s="452"/>
      <c r="R21" s="393" t="s">
        <v>352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241"/>
      <c r="AF21" s="241"/>
      <c r="AG21" s="241"/>
      <c r="AH21" s="241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837"/>
      <c r="E22" s="838"/>
      <c r="F22" s="838"/>
      <c r="G22" s="838"/>
      <c r="H22" s="838"/>
      <c r="I22" s="838"/>
      <c r="J22" s="838"/>
      <c r="K22" s="839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241"/>
      <c r="AF22" s="241"/>
      <c r="AG22" s="241"/>
      <c r="AH22" s="241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837"/>
      <c r="E23" s="838"/>
      <c r="F23" s="838"/>
      <c r="G23" s="838"/>
      <c r="H23" s="838"/>
      <c r="I23" s="838"/>
      <c r="J23" s="838"/>
      <c r="K23" s="839"/>
      <c r="L23" s="33"/>
      <c r="M23" s="148"/>
      <c r="N23" s="229" t="str">
        <f t="shared" si="0"/>
        <v/>
      </c>
      <c r="O23" s="53"/>
      <c r="P23" s="452"/>
      <c r="R23" s="568" t="s">
        <v>254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241"/>
      <c r="AF23" s="241"/>
      <c r="AG23" s="241"/>
      <c r="AH23" s="241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837"/>
      <c r="E24" s="838"/>
      <c r="F24" s="838"/>
      <c r="G24" s="838"/>
      <c r="H24" s="838"/>
      <c r="I24" s="838"/>
      <c r="J24" s="838"/>
      <c r="K24" s="839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241"/>
      <c r="AF24" s="241"/>
      <c r="AG24" s="241"/>
      <c r="AH24" s="241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837"/>
      <c r="E25" s="838"/>
      <c r="F25" s="838"/>
      <c r="G25" s="838"/>
      <c r="H25" s="838"/>
      <c r="I25" s="838"/>
      <c r="J25" s="838"/>
      <c r="K25" s="839"/>
      <c r="L25" s="33"/>
      <c r="M25" s="148"/>
      <c r="N25" s="229" t="str">
        <f t="shared" si="0"/>
        <v/>
      </c>
      <c r="O25" s="53"/>
      <c r="P25" s="452"/>
      <c r="R25" s="395" t="s">
        <v>195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241"/>
      <c r="AF25" s="241"/>
      <c r="AG25" s="241"/>
      <c r="AH25" s="241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837"/>
      <c r="E26" s="838"/>
      <c r="F26" s="838"/>
      <c r="G26" s="838"/>
      <c r="H26" s="838"/>
      <c r="I26" s="838"/>
      <c r="J26" s="838"/>
      <c r="K26" s="839"/>
      <c r="L26" s="33"/>
      <c r="M26" s="148"/>
      <c r="N26" s="229" t="str">
        <f t="shared" si="0"/>
        <v/>
      </c>
      <c r="O26" s="53"/>
      <c r="P26" s="452"/>
      <c r="R26" s="455" t="s">
        <v>196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241"/>
      <c r="AF26" s="241"/>
      <c r="AG26" s="241"/>
      <c r="AH26" s="241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837"/>
      <c r="E27" s="838"/>
      <c r="F27" s="838"/>
      <c r="G27" s="838"/>
      <c r="H27" s="838"/>
      <c r="I27" s="838"/>
      <c r="J27" s="838"/>
      <c r="K27" s="839"/>
      <c r="L27" s="33"/>
      <c r="M27" s="148"/>
      <c r="N27" s="229" t="str">
        <f t="shared" si="0"/>
        <v/>
      </c>
      <c r="O27" s="53"/>
      <c r="P27" s="452"/>
      <c r="R27" s="456" t="s">
        <v>353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241"/>
      <c r="AF27" s="241"/>
      <c r="AG27" s="241"/>
      <c r="AH27" s="241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837"/>
      <c r="E28" s="838"/>
      <c r="F28" s="838"/>
      <c r="G28" s="838"/>
      <c r="H28" s="838"/>
      <c r="I28" s="838"/>
      <c r="J28" s="838"/>
      <c r="K28" s="839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241"/>
      <c r="AF28" s="241"/>
      <c r="AG28" s="241"/>
      <c r="AH28" s="241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837"/>
      <c r="E29" s="838"/>
      <c r="F29" s="838"/>
      <c r="G29" s="838"/>
      <c r="H29" s="838"/>
      <c r="I29" s="838"/>
      <c r="J29" s="838"/>
      <c r="K29" s="839"/>
      <c r="L29" s="33"/>
      <c r="M29" s="148"/>
      <c r="N29" s="229" t="str">
        <f t="shared" si="0"/>
        <v/>
      </c>
      <c r="O29" s="53"/>
      <c r="P29" s="452"/>
      <c r="R29" s="395" t="s">
        <v>197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241"/>
      <c r="AF29" s="241"/>
      <c r="AG29" s="241"/>
      <c r="AH29" s="241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837"/>
      <c r="E30" s="838"/>
      <c r="F30" s="838"/>
      <c r="G30" s="838"/>
      <c r="H30" s="838"/>
      <c r="I30" s="838"/>
      <c r="J30" s="838"/>
      <c r="K30" s="839"/>
      <c r="L30" s="33"/>
      <c r="M30" s="148"/>
      <c r="N30" s="229" t="str">
        <f t="shared" si="0"/>
        <v/>
      </c>
      <c r="O30" s="53"/>
      <c r="P30" s="452"/>
      <c r="R30" s="457" t="s">
        <v>354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241"/>
      <c r="AF30" s="241"/>
      <c r="AG30" s="241"/>
      <c r="AH30" s="241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837"/>
      <c r="E31" s="838"/>
      <c r="F31" s="838"/>
      <c r="G31" s="838"/>
      <c r="H31" s="838"/>
      <c r="I31" s="838"/>
      <c r="J31" s="838"/>
      <c r="K31" s="839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241"/>
      <c r="AF31" s="241"/>
      <c r="AG31" s="241"/>
      <c r="AH31" s="241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837"/>
      <c r="E32" s="838"/>
      <c r="F32" s="838"/>
      <c r="G32" s="838"/>
      <c r="H32" s="838"/>
      <c r="I32" s="838"/>
      <c r="J32" s="838"/>
      <c r="K32" s="839"/>
      <c r="L32" s="33"/>
      <c r="M32" s="148"/>
      <c r="N32" s="229" t="str">
        <f t="shared" si="0"/>
        <v/>
      </c>
      <c r="O32" s="53"/>
      <c r="P32" s="452"/>
      <c r="R32" s="396" t="s">
        <v>198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837"/>
      <c r="E33" s="838"/>
      <c r="F33" s="838"/>
      <c r="G33" s="838"/>
      <c r="H33" s="838"/>
      <c r="I33" s="838"/>
      <c r="J33" s="838"/>
      <c r="K33" s="839"/>
      <c r="L33" s="33"/>
      <c r="M33" s="148"/>
      <c r="N33" s="229" t="str">
        <f t="shared" si="0"/>
        <v/>
      </c>
      <c r="O33" s="53"/>
      <c r="P33" s="452"/>
      <c r="R33" s="455" t="s">
        <v>194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837"/>
      <c r="E34" s="838"/>
      <c r="F34" s="838"/>
      <c r="G34" s="838"/>
      <c r="H34" s="838"/>
      <c r="I34" s="838"/>
      <c r="J34" s="838"/>
      <c r="K34" s="839"/>
      <c r="L34" s="33"/>
      <c r="M34" s="148"/>
      <c r="N34" s="229" t="str">
        <f t="shared" si="0"/>
        <v/>
      </c>
      <c r="O34" s="53"/>
      <c r="P34" s="452"/>
      <c r="R34" s="458" t="s">
        <v>199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837"/>
      <c r="E35" s="838"/>
      <c r="F35" s="838"/>
      <c r="G35" s="838"/>
      <c r="H35" s="838"/>
      <c r="I35" s="838"/>
      <c r="J35" s="838"/>
      <c r="K35" s="839"/>
      <c r="L35" s="33"/>
      <c r="M35" s="148"/>
      <c r="N35" s="229" t="str">
        <f t="shared" si="0"/>
        <v/>
      </c>
      <c r="O35" s="53"/>
      <c r="P35" s="452"/>
      <c r="R35" s="394" t="s">
        <v>200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837"/>
      <c r="E36" s="838"/>
      <c r="F36" s="838"/>
      <c r="G36" s="838"/>
      <c r="H36" s="838"/>
      <c r="I36" s="838"/>
      <c r="J36" s="838"/>
      <c r="K36" s="839"/>
      <c r="L36" s="33"/>
      <c r="M36" s="148"/>
      <c r="N36" s="229" t="str">
        <f t="shared" si="0"/>
        <v/>
      </c>
      <c r="O36" s="53"/>
      <c r="P36" s="452"/>
      <c r="R36" s="394" t="s">
        <v>253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837"/>
      <c r="E37" s="838"/>
      <c r="F37" s="838"/>
      <c r="G37" s="838"/>
      <c r="H37" s="838"/>
      <c r="I37" s="838"/>
      <c r="J37" s="838"/>
      <c r="K37" s="839"/>
      <c r="L37" s="33"/>
      <c r="M37" s="148"/>
      <c r="N37" s="229" t="str">
        <f t="shared" si="0"/>
        <v/>
      </c>
      <c r="O37" s="53"/>
      <c r="P37" s="452"/>
      <c r="R37" s="456" t="s">
        <v>202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837"/>
      <c r="E38" s="838"/>
      <c r="F38" s="838"/>
      <c r="G38" s="838"/>
      <c r="H38" s="838"/>
      <c r="I38" s="838"/>
      <c r="J38" s="838"/>
      <c r="K38" s="839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837"/>
      <c r="E39" s="838"/>
      <c r="F39" s="838"/>
      <c r="G39" s="838"/>
      <c r="H39" s="838"/>
      <c r="I39" s="838"/>
      <c r="J39" s="838"/>
      <c r="K39" s="839"/>
      <c r="L39" s="33"/>
      <c r="M39" s="148"/>
      <c r="N39" s="229" t="str">
        <f t="shared" si="0"/>
        <v/>
      </c>
      <c r="O39" s="53"/>
      <c r="P39" s="452"/>
      <c r="R39" s="395" t="s">
        <v>206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837"/>
      <c r="E40" s="838"/>
      <c r="F40" s="838"/>
      <c r="G40" s="838"/>
      <c r="H40" s="838"/>
      <c r="I40" s="838"/>
      <c r="J40" s="838"/>
      <c r="K40" s="839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837"/>
      <c r="E41" s="838"/>
      <c r="F41" s="838"/>
      <c r="G41" s="838"/>
      <c r="H41" s="838"/>
      <c r="I41" s="838"/>
      <c r="J41" s="838"/>
      <c r="K41" s="839"/>
      <c r="L41" s="33"/>
      <c r="M41" s="148"/>
      <c r="N41" s="229" t="str">
        <f t="shared" si="0"/>
        <v/>
      </c>
      <c r="O41" s="53"/>
      <c r="P41" s="452"/>
      <c r="R41" s="460" t="s">
        <v>207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837"/>
      <c r="E42" s="838"/>
      <c r="F42" s="838"/>
      <c r="G42" s="838"/>
      <c r="H42" s="838"/>
      <c r="I42" s="838"/>
      <c r="J42" s="838"/>
      <c r="K42" s="839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837"/>
      <c r="E43" s="838"/>
      <c r="F43" s="838"/>
      <c r="G43" s="838"/>
      <c r="H43" s="838"/>
      <c r="I43" s="838"/>
      <c r="J43" s="838"/>
      <c r="K43" s="839"/>
      <c r="L43" s="33"/>
      <c r="M43" s="148"/>
      <c r="N43" s="229" t="str">
        <f t="shared" si="0"/>
        <v/>
      </c>
      <c r="O43" s="53"/>
      <c r="P43" s="452"/>
      <c r="R43" s="456" t="s">
        <v>208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837"/>
      <c r="E44" s="838"/>
      <c r="F44" s="838"/>
      <c r="G44" s="838"/>
      <c r="H44" s="838"/>
      <c r="I44" s="838"/>
      <c r="J44" s="838"/>
      <c r="K44" s="839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837"/>
      <c r="E45" s="838"/>
      <c r="F45" s="838"/>
      <c r="G45" s="838"/>
      <c r="H45" s="838"/>
      <c r="I45" s="838"/>
      <c r="J45" s="838"/>
      <c r="K45" s="839"/>
      <c r="L45" s="33"/>
      <c r="M45" s="148"/>
      <c r="N45" s="229" t="str">
        <f t="shared" si="0"/>
        <v/>
      </c>
      <c r="O45" s="53"/>
      <c r="P45" s="452"/>
      <c r="Q45" s="715"/>
      <c r="R45" s="724" t="s">
        <v>314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837"/>
      <c r="E46" s="838"/>
      <c r="F46" s="838"/>
      <c r="G46" s="838"/>
      <c r="H46" s="838"/>
      <c r="I46" s="838"/>
      <c r="J46" s="838"/>
      <c r="K46" s="839"/>
      <c r="L46" s="33"/>
      <c r="M46" s="148"/>
      <c r="N46" s="229" t="str">
        <f t="shared" si="0"/>
        <v/>
      </c>
      <c r="O46" s="53"/>
      <c r="P46" s="452"/>
      <c r="Q46" s="716">
        <v>46</v>
      </c>
      <c r="R46" s="457" t="s">
        <v>309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837"/>
      <c r="E47" s="838"/>
      <c r="F47" s="838"/>
      <c r="G47" s="838"/>
      <c r="H47" s="838"/>
      <c r="I47" s="838"/>
      <c r="J47" s="838"/>
      <c r="K47" s="839"/>
      <c r="L47" s="33"/>
      <c r="M47" s="148"/>
      <c r="N47" s="229" t="str">
        <f t="shared" si="0"/>
        <v/>
      </c>
      <c r="O47" s="53"/>
      <c r="P47" s="452"/>
      <c r="Q47" s="716">
        <v>47</v>
      </c>
      <c r="R47" s="457" t="s">
        <v>310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837"/>
      <c r="E48" s="838"/>
      <c r="F48" s="838"/>
      <c r="G48" s="838"/>
      <c r="H48" s="838"/>
      <c r="I48" s="838"/>
      <c r="J48" s="838"/>
      <c r="K48" s="839"/>
      <c r="L48" s="33"/>
      <c r="M48" s="148"/>
      <c r="N48" s="229" t="str">
        <f t="shared" si="0"/>
        <v/>
      </c>
      <c r="O48" s="53"/>
      <c r="P48" s="452"/>
      <c r="Q48" s="716">
        <v>48</v>
      </c>
      <c r="R48" s="457" t="s">
        <v>312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837"/>
      <c r="E49" s="838"/>
      <c r="F49" s="838"/>
      <c r="G49" s="838"/>
      <c r="H49" s="838"/>
      <c r="I49" s="838"/>
      <c r="J49" s="838"/>
      <c r="K49" s="839"/>
      <c r="L49" s="33"/>
      <c r="M49" s="148"/>
      <c r="N49" s="229" t="str">
        <f t="shared" si="0"/>
        <v/>
      </c>
      <c r="O49" s="53"/>
      <c r="P49" s="452"/>
      <c r="Q49" s="716">
        <v>49</v>
      </c>
      <c r="R49" s="457" t="s">
        <v>311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837"/>
      <c r="E50" s="838"/>
      <c r="F50" s="838"/>
      <c r="G50" s="838"/>
      <c r="H50" s="838"/>
      <c r="I50" s="838"/>
      <c r="J50" s="838"/>
      <c r="K50" s="839"/>
      <c r="L50" s="33"/>
      <c r="M50" s="148"/>
      <c r="N50" s="229" t="str">
        <f t="shared" si="0"/>
        <v/>
      </c>
      <c r="O50" s="53"/>
      <c r="Q50" s="806">
        <v>50</v>
      </c>
      <c r="R50" s="457" t="s">
        <v>355</v>
      </c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837"/>
      <c r="E51" s="838"/>
      <c r="F51" s="838"/>
      <c r="G51" s="838"/>
      <c r="H51" s="838"/>
      <c r="I51" s="838"/>
      <c r="J51" s="838"/>
      <c r="K51" s="839"/>
      <c r="L51" s="33"/>
      <c r="M51" s="148"/>
      <c r="N51" s="229" t="str">
        <f t="shared" si="0"/>
        <v/>
      </c>
      <c r="O51" s="53"/>
      <c r="P51" s="452"/>
      <c r="Q51" s="715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837"/>
      <c r="E52" s="838"/>
      <c r="F52" s="838"/>
      <c r="G52" s="838"/>
      <c r="H52" s="838"/>
      <c r="I52" s="838"/>
      <c r="J52" s="838"/>
      <c r="K52" s="839"/>
      <c r="L52" s="33"/>
      <c r="M52" s="148"/>
      <c r="N52" s="229" t="str">
        <f t="shared" si="0"/>
        <v/>
      </c>
      <c r="O52" s="53"/>
      <c r="P52" s="452"/>
      <c r="Q52" s="715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837"/>
      <c r="E53" s="838"/>
      <c r="F53" s="838"/>
      <c r="G53" s="838"/>
      <c r="H53" s="838"/>
      <c r="I53" s="838"/>
      <c r="J53" s="838"/>
      <c r="K53" s="839"/>
      <c r="L53" s="33"/>
      <c r="M53" s="148"/>
      <c r="N53" s="229" t="str">
        <f t="shared" si="0"/>
        <v/>
      </c>
      <c r="O53" s="53"/>
      <c r="P53" s="452"/>
      <c r="Q53" s="715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837"/>
      <c r="E54" s="838"/>
      <c r="F54" s="838"/>
      <c r="G54" s="838"/>
      <c r="H54" s="838"/>
      <c r="I54" s="838"/>
      <c r="J54" s="838"/>
      <c r="K54" s="839"/>
      <c r="L54" s="33"/>
      <c r="M54" s="148"/>
      <c r="N54" s="229" t="str">
        <f t="shared" si="0"/>
        <v/>
      </c>
      <c r="O54" s="53"/>
      <c r="P54" s="452"/>
      <c r="Q54" s="715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837"/>
      <c r="E55" s="838"/>
      <c r="F55" s="838"/>
      <c r="G55" s="838"/>
      <c r="H55" s="838"/>
      <c r="I55" s="838"/>
      <c r="J55" s="838"/>
      <c r="K55" s="839"/>
      <c r="L55" s="33"/>
      <c r="M55" s="148"/>
      <c r="N55" s="229" t="str">
        <f t="shared" si="0"/>
        <v/>
      </c>
      <c r="O55" s="53"/>
      <c r="P55" s="452"/>
      <c r="Q55" s="715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837"/>
      <c r="E56" s="838"/>
      <c r="F56" s="838"/>
      <c r="G56" s="838"/>
      <c r="H56" s="838"/>
      <c r="I56" s="838"/>
      <c r="J56" s="838"/>
      <c r="K56" s="839"/>
      <c r="L56" s="33"/>
      <c r="M56" s="148"/>
      <c r="N56" s="229" t="str">
        <f t="shared" si="0"/>
        <v/>
      </c>
      <c r="O56" s="53"/>
      <c r="P56" s="452"/>
      <c r="Q56" s="715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837"/>
      <c r="E57" s="838"/>
      <c r="F57" s="838"/>
      <c r="G57" s="838"/>
      <c r="H57" s="838"/>
      <c r="I57" s="838"/>
      <c r="J57" s="838"/>
      <c r="K57" s="839"/>
      <c r="L57" s="33"/>
      <c r="M57" s="148"/>
      <c r="N57" s="229" t="str">
        <f t="shared" si="0"/>
        <v/>
      </c>
      <c r="O57" s="53"/>
      <c r="P57" s="452"/>
      <c r="Q57" s="715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837"/>
      <c r="E58" s="838"/>
      <c r="F58" s="838"/>
      <c r="G58" s="838"/>
      <c r="H58" s="838"/>
      <c r="I58" s="838"/>
      <c r="J58" s="838"/>
      <c r="K58" s="839"/>
      <c r="L58" s="33"/>
      <c r="M58" s="148"/>
      <c r="N58" s="229" t="str">
        <f t="shared" si="0"/>
        <v/>
      </c>
      <c r="O58" s="53"/>
      <c r="P58" s="452"/>
      <c r="Q58" s="715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837"/>
      <c r="E59" s="838"/>
      <c r="F59" s="838"/>
      <c r="G59" s="838"/>
      <c r="H59" s="838"/>
      <c r="I59" s="838"/>
      <c r="J59" s="838"/>
      <c r="K59" s="839"/>
      <c r="L59" s="33"/>
      <c r="M59" s="148"/>
      <c r="N59" s="229" t="str">
        <f t="shared" si="0"/>
        <v/>
      </c>
      <c r="O59" s="53"/>
      <c r="P59" s="452"/>
      <c r="Q59" s="715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837"/>
      <c r="E60" s="838"/>
      <c r="F60" s="838"/>
      <c r="G60" s="838"/>
      <c r="H60" s="838"/>
      <c r="I60" s="838"/>
      <c r="J60" s="838"/>
      <c r="K60" s="839"/>
      <c r="L60" s="33"/>
      <c r="M60" s="148"/>
      <c r="N60" s="229" t="str">
        <f t="shared" si="0"/>
        <v/>
      </c>
      <c r="O60" s="53"/>
      <c r="P60" s="452"/>
      <c r="Q60" s="715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837"/>
      <c r="E61" s="838"/>
      <c r="F61" s="838"/>
      <c r="G61" s="838"/>
      <c r="H61" s="838"/>
      <c r="I61" s="838"/>
      <c r="J61" s="838"/>
      <c r="K61" s="839"/>
      <c r="L61" s="33"/>
      <c r="M61" s="148"/>
      <c r="N61" s="229" t="str">
        <f t="shared" si="0"/>
        <v/>
      </c>
      <c r="O61" s="53"/>
      <c r="P61" s="452"/>
      <c r="Q61" s="715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837"/>
      <c r="E62" s="838"/>
      <c r="F62" s="838"/>
      <c r="G62" s="838"/>
      <c r="H62" s="838"/>
      <c r="I62" s="838"/>
      <c r="J62" s="838"/>
      <c r="K62" s="839"/>
      <c r="L62" s="33"/>
      <c r="M62" s="148"/>
      <c r="N62" s="229" t="str">
        <f t="shared" si="0"/>
        <v/>
      </c>
      <c r="O62" s="53"/>
      <c r="P62" s="452"/>
      <c r="Q62" s="715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837"/>
      <c r="E63" s="838"/>
      <c r="F63" s="838"/>
      <c r="G63" s="838"/>
      <c r="H63" s="838"/>
      <c r="I63" s="838"/>
      <c r="J63" s="838"/>
      <c r="K63" s="839"/>
      <c r="L63" s="33"/>
      <c r="M63" s="148"/>
      <c r="N63" s="229" t="str">
        <f t="shared" si="0"/>
        <v/>
      </c>
      <c r="O63" s="53"/>
      <c r="P63" s="452"/>
      <c r="Q63" s="715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5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717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877" t="s">
        <v>250</v>
      </c>
      <c r="C65" s="878"/>
      <c r="D65" s="878"/>
      <c r="E65" s="878"/>
      <c r="F65" s="878"/>
      <c r="G65" s="878"/>
      <c r="H65" s="878"/>
      <c r="I65" s="878"/>
      <c r="J65" s="878"/>
      <c r="K65" s="878"/>
      <c r="L65" s="878"/>
      <c r="M65" s="878"/>
      <c r="N65" s="878"/>
      <c r="O65" s="879"/>
      <c r="P65" s="461"/>
      <c r="Q65" s="718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845" t="s">
        <v>249</v>
      </c>
      <c r="C66" s="846"/>
      <c r="D66" s="846"/>
      <c r="E66" s="846"/>
      <c r="F66" s="846"/>
      <c r="G66" s="846"/>
      <c r="H66" s="846"/>
      <c r="I66" s="846"/>
      <c r="J66" s="846"/>
      <c r="K66" s="846"/>
      <c r="L66" s="846"/>
      <c r="M66" s="846"/>
      <c r="N66" s="846"/>
      <c r="O66" s="847"/>
      <c r="P66" s="461"/>
      <c r="Q66" s="718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69" t="s">
        <v>358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19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204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19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305</v>
      </c>
      <c r="AH68" s="268" t="s">
        <v>306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844" t="s">
        <v>1</v>
      </c>
      <c r="C69" s="844" t="s">
        <v>7</v>
      </c>
      <c r="D69" s="848" t="s">
        <v>8</v>
      </c>
      <c r="E69" s="849"/>
      <c r="F69" s="849"/>
      <c r="G69" s="849"/>
      <c r="H69" s="849"/>
      <c r="I69" s="849"/>
      <c r="J69" s="849"/>
      <c r="K69" s="849"/>
      <c r="L69" s="836" t="s">
        <v>178</v>
      </c>
      <c r="M69" s="836" t="s">
        <v>3</v>
      </c>
      <c r="N69" s="844" t="s">
        <v>4</v>
      </c>
      <c r="O69" s="844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843"/>
      <c r="C70" s="843"/>
      <c r="D70" s="849"/>
      <c r="E70" s="849"/>
      <c r="F70" s="849"/>
      <c r="G70" s="849"/>
      <c r="H70" s="849"/>
      <c r="I70" s="849"/>
      <c r="J70" s="849"/>
      <c r="K70" s="849"/>
      <c r="L70" s="836"/>
      <c r="M70" s="843"/>
      <c r="N70" s="843"/>
      <c r="O70" s="843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702"/>
      <c r="AH70" s="702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837"/>
      <c r="E71" s="838"/>
      <c r="F71" s="838"/>
      <c r="G71" s="838"/>
      <c r="H71" s="838"/>
      <c r="I71" s="838"/>
      <c r="J71" s="838"/>
      <c r="K71" s="839"/>
      <c r="L71" s="33"/>
      <c r="M71" s="148"/>
      <c r="N71" s="229" t="str">
        <f t="shared" ref="N71:N117" si="1">IF(C71=0,"",C71*M71)</f>
        <v/>
      </c>
      <c r="O71" s="53"/>
      <c r="P71" s="462"/>
      <c r="Q71" s="715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703">
        <v>1392.9</v>
      </c>
      <c r="AH71" s="703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837"/>
      <c r="E72" s="838"/>
      <c r="F72" s="838"/>
      <c r="G72" s="838"/>
      <c r="H72" s="838"/>
      <c r="I72" s="838"/>
      <c r="J72" s="838"/>
      <c r="K72" s="839"/>
      <c r="L72" s="33"/>
      <c r="M72" s="148"/>
      <c r="N72" s="229" t="str">
        <f t="shared" si="1"/>
        <v/>
      </c>
      <c r="O72" s="53"/>
      <c r="P72" s="462"/>
      <c r="Q72" s="715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703">
        <v>1478.7</v>
      </c>
      <c r="AH72" s="703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837"/>
      <c r="E73" s="838"/>
      <c r="F73" s="838"/>
      <c r="G73" s="838"/>
      <c r="H73" s="838"/>
      <c r="I73" s="838"/>
      <c r="J73" s="838"/>
      <c r="K73" s="839"/>
      <c r="L73" s="33"/>
      <c r="M73" s="148"/>
      <c r="N73" s="229" t="str">
        <f t="shared" si="1"/>
        <v/>
      </c>
      <c r="O73" s="53"/>
      <c r="P73" s="462"/>
      <c r="Q73" s="715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703">
        <v>2053.1999999999998</v>
      </c>
      <c r="AH73" s="703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837"/>
      <c r="E74" s="838"/>
      <c r="F74" s="838"/>
      <c r="G74" s="838"/>
      <c r="H74" s="838"/>
      <c r="I74" s="838"/>
      <c r="J74" s="838"/>
      <c r="K74" s="839"/>
      <c r="L74" s="33"/>
      <c r="M74" s="148"/>
      <c r="N74" s="229" t="str">
        <f t="shared" si="1"/>
        <v/>
      </c>
      <c r="O74" s="53"/>
      <c r="P74" s="462"/>
      <c r="Q74" s="715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703">
        <v>2541.3000000000002</v>
      </c>
      <c r="AH74" s="703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837"/>
      <c r="E75" s="838"/>
      <c r="F75" s="838"/>
      <c r="G75" s="838"/>
      <c r="H75" s="838"/>
      <c r="I75" s="838"/>
      <c r="J75" s="838"/>
      <c r="K75" s="839"/>
      <c r="L75" s="33"/>
      <c r="M75" s="148"/>
      <c r="N75" s="229" t="str">
        <f t="shared" si="1"/>
        <v/>
      </c>
      <c r="O75" s="53"/>
      <c r="P75" s="462"/>
      <c r="Q75" s="715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703">
        <v>5028.8999999999996</v>
      </c>
      <c r="AH75" s="703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837"/>
      <c r="E76" s="838"/>
      <c r="F76" s="838"/>
      <c r="G76" s="838"/>
      <c r="H76" s="838"/>
      <c r="I76" s="838"/>
      <c r="J76" s="838"/>
      <c r="K76" s="839"/>
      <c r="L76" s="33"/>
      <c r="M76" s="148"/>
      <c r="N76" s="229" t="str">
        <f t="shared" si="1"/>
        <v/>
      </c>
      <c r="O76" s="53"/>
      <c r="P76" s="462"/>
      <c r="Q76" s="715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837"/>
      <c r="E77" s="838"/>
      <c r="F77" s="838"/>
      <c r="G77" s="838"/>
      <c r="H77" s="838"/>
      <c r="I77" s="838"/>
      <c r="J77" s="838"/>
      <c r="K77" s="839"/>
      <c r="L77" s="33"/>
      <c r="M77" s="148"/>
      <c r="N77" s="229" t="str">
        <f t="shared" si="1"/>
        <v/>
      </c>
      <c r="O77" s="53"/>
      <c r="P77" s="462"/>
      <c r="Q77" s="715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703">
        <v>299.10000000000002</v>
      </c>
      <c r="AH77" s="703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837"/>
      <c r="E78" s="838"/>
      <c r="F78" s="838"/>
      <c r="G78" s="838"/>
      <c r="H78" s="838"/>
      <c r="I78" s="838"/>
      <c r="J78" s="838"/>
      <c r="K78" s="839"/>
      <c r="L78" s="33"/>
      <c r="M78" s="148"/>
      <c r="N78" s="229" t="str">
        <f t="shared" si="1"/>
        <v/>
      </c>
      <c r="O78" s="53"/>
      <c r="P78" s="462"/>
      <c r="Q78" s="715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703">
        <v>598.5</v>
      </c>
      <c r="AH78" s="703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837"/>
      <c r="E79" s="838"/>
      <c r="F79" s="838"/>
      <c r="G79" s="838"/>
      <c r="H79" s="838"/>
      <c r="I79" s="838"/>
      <c r="J79" s="838"/>
      <c r="K79" s="839"/>
      <c r="L79" s="33"/>
      <c r="M79" s="148"/>
      <c r="N79" s="229" t="str">
        <f t="shared" si="1"/>
        <v/>
      </c>
      <c r="O79" s="53"/>
      <c r="P79" s="462"/>
      <c r="Q79" s="715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703">
        <v>837.6</v>
      </c>
      <c r="AH79" s="703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837"/>
      <c r="E80" s="838"/>
      <c r="F80" s="838"/>
      <c r="G80" s="838"/>
      <c r="H80" s="838"/>
      <c r="I80" s="838"/>
      <c r="J80" s="838"/>
      <c r="K80" s="839"/>
      <c r="L80" s="33"/>
      <c r="M80" s="148"/>
      <c r="N80" s="229" t="str">
        <f t="shared" si="1"/>
        <v/>
      </c>
      <c r="O80" s="53"/>
      <c r="P80" s="462"/>
      <c r="Q80" s="715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703">
        <v>2117.6999999999998</v>
      </c>
      <c r="AH80" s="703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837"/>
      <c r="E81" s="838"/>
      <c r="F81" s="838"/>
      <c r="G81" s="838"/>
      <c r="H81" s="838"/>
      <c r="I81" s="838"/>
      <c r="J81" s="838"/>
      <c r="K81" s="839"/>
      <c r="L81" s="33"/>
      <c r="M81" s="148"/>
      <c r="N81" s="229" t="str">
        <f t="shared" si="1"/>
        <v/>
      </c>
      <c r="O81" s="53"/>
      <c r="P81" s="462"/>
      <c r="Q81" s="715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703">
        <v>3469.8</v>
      </c>
      <c r="AH81" s="703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837"/>
      <c r="E82" s="838"/>
      <c r="F82" s="838"/>
      <c r="G82" s="838"/>
      <c r="H82" s="838"/>
      <c r="I82" s="838"/>
      <c r="J82" s="838"/>
      <c r="K82" s="839"/>
      <c r="L82" s="33"/>
      <c r="M82" s="148"/>
      <c r="N82" s="229" t="str">
        <f t="shared" si="1"/>
        <v/>
      </c>
      <c r="O82" s="53"/>
      <c r="P82" s="462"/>
      <c r="Q82" s="715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703">
        <v>5028.8999999999996</v>
      </c>
      <c r="AH82" s="703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837"/>
      <c r="E83" s="838"/>
      <c r="F83" s="838"/>
      <c r="G83" s="838"/>
      <c r="H83" s="838"/>
      <c r="I83" s="838"/>
      <c r="J83" s="838"/>
      <c r="K83" s="839"/>
      <c r="L83" s="33"/>
      <c r="M83" s="148"/>
      <c r="N83" s="229" t="str">
        <f t="shared" si="1"/>
        <v/>
      </c>
      <c r="O83" s="53"/>
      <c r="P83" s="462"/>
      <c r="Q83" s="715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703">
        <v>478.5</v>
      </c>
      <c r="AH83" s="703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837"/>
      <c r="E84" s="838"/>
      <c r="F84" s="838"/>
      <c r="G84" s="838"/>
      <c r="H84" s="838"/>
      <c r="I84" s="838"/>
      <c r="J84" s="838"/>
      <c r="K84" s="839"/>
      <c r="L84" s="33"/>
      <c r="M84" s="148"/>
      <c r="N84" s="229" t="str">
        <f t="shared" si="1"/>
        <v/>
      </c>
      <c r="O84" s="53"/>
      <c r="P84" s="462"/>
      <c r="Q84" s="715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703">
        <v>717.9</v>
      </c>
      <c r="AH84" s="703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837"/>
      <c r="E85" s="838"/>
      <c r="F85" s="838"/>
      <c r="G85" s="838"/>
      <c r="H85" s="838"/>
      <c r="I85" s="838"/>
      <c r="J85" s="838"/>
      <c r="K85" s="839"/>
      <c r="L85" s="33"/>
      <c r="M85" s="148"/>
      <c r="N85" s="229" t="str">
        <f t="shared" si="1"/>
        <v/>
      </c>
      <c r="O85" s="53"/>
      <c r="P85" s="462"/>
      <c r="Q85" s="715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295</v>
      </c>
      <c r="AH85" s="454" t="s">
        <v>295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837"/>
      <c r="E86" s="838"/>
      <c r="F86" s="838"/>
      <c r="G86" s="838"/>
      <c r="H86" s="838"/>
      <c r="I86" s="838"/>
      <c r="J86" s="838"/>
      <c r="K86" s="839"/>
      <c r="L86" s="33"/>
      <c r="M86" s="148"/>
      <c r="N86" s="229" t="str">
        <f t="shared" si="1"/>
        <v/>
      </c>
      <c r="O86" s="53"/>
      <c r="P86" s="462"/>
      <c r="Q86" s="715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837"/>
      <c r="E87" s="838"/>
      <c r="F87" s="838"/>
      <c r="G87" s="838"/>
      <c r="H87" s="838"/>
      <c r="I87" s="838"/>
      <c r="J87" s="838"/>
      <c r="K87" s="839"/>
      <c r="L87" s="33"/>
      <c r="M87" s="148"/>
      <c r="N87" s="229" t="str">
        <f t="shared" si="1"/>
        <v/>
      </c>
      <c r="O87" s="53"/>
      <c r="P87" s="462"/>
      <c r="Q87" s="715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703">
        <v>5714.4</v>
      </c>
      <c r="AH87" s="703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837"/>
      <c r="E88" s="838"/>
      <c r="F88" s="838"/>
      <c r="G88" s="838"/>
      <c r="H88" s="838"/>
      <c r="I88" s="838"/>
      <c r="J88" s="838"/>
      <c r="K88" s="839"/>
      <c r="L88" s="33"/>
      <c r="M88" s="148"/>
      <c r="N88" s="229" t="str">
        <f t="shared" si="1"/>
        <v/>
      </c>
      <c r="O88" s="53"/>
      <c r="P88" s="462"/>
      <c r="Q88" s="715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837"/>
      <c r="E89" s="838"/>
      <c r="F89" s="838"/>
      <c r="G89" s="838"/>
      <c r="H89" s="838"/>
      <c r="I89" s="838"/>
      <c r="J89" s="838"/>
      <c r="K89" s="839"/>
      <c r="L89" s="33"/>
      <c r="M89" s="148"/>
      <c r="N89" s="229" t="str">
        <f t="shared" si="1"/>
        <v/>
      </c>
      <c r="O89" s="53"/>
      <c r="P89" s="462"/>
      <c r="Q89" s="715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703">
        <v>215.4</v>
      </c>
      <c r="AH89" s="703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837"/>
      <c r="E90" s="838"/>
      <c r="F90" s="838"/>
      <c r="G90" s="838"/>
      <c r="H90" s="838"/>
      <c r="I90" s="838"/>
      <c r="J90" s="838"/>
      <c r="K90" s="839"/>
      <c r="L90" s="33"/>
      <c r="M90" s="148"/>
      <c r="N90" s="229" t="str">
        <f t="shared" si="1"/>
        <v/>
      </c>
      <c r="O90" s="53"/>
      <c r="P90" s="462"/>
      <c r="Q90" s="715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703">
        <v>430.8</v>
      </c>
      <c r="AH90" s="703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837"/>
      <c r="E91" s="838"/>
      <c r="F91" s="838"/>
      <c r="G91" s="838"/>
      <c r="H91" s="838"/>
      <c r="I91" s="838"/>
      <c r="J91" s="838"/>
      <c r="K91" s="839"/>
      <c r="L91" s="33"/>
      <c r="M91" s="148"/>
      <c r="N91" s="229" t="str">
        <f t="shared" si="1"/>
        <v/>
      </c>
      <c r="O91" s="53"/>
      <c r="P91" s="462"/>
      <c r="Q91" s="715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703">
        <v>646.20000000000005</v>
      </c>
      <c r="AH91" s="703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837"/>
      <c r="E92" s="838"/>
      <c r="F92" s="838"/>
      <c r="G92" s="838"/>
      <c r="H92" s="838"/>
      <c r="I92" s="838"/>
      <c r="J92" s="838"/>
      <c r="K92" s="839"/>
      <c r="L92" s="33"/>
      <c r="M92" s="148"/>
      <c r="N92" s="229" t="str">
        <f t="shared" si="1"/>
        <v/>
      </c>
      <c r="O92" s="53"/>
      <c r="P92" s="462"/>
      <c r="Q92" s="715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703">
        <v>861.3</v>
      </c>
      <c r="AH92" s="703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837"/>
      <c r="E93" s="838"/>
      <c r="F93" s="838"/>
      <c r="G93" s="838"/>
      <c r="H93" s="838"/>
      <c r="I93" s="838"/>
      <c r="J93" s="838"/>
      <c r="K93" s="839"/>
      <c r="L93" s="33"/>
      <c r="M93" s="148"/>
      <c r="N93" s="229" t="str">
        <f t="shared" si="1"/>
        <v/>
      </c>
      <c r="O93" s="53"/>
      <c r="P93" s="462"/>
      <c r="Q93" s="715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703">
        <v>1077</v>
      </c>
      <c r="AH93" s="703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837"/>
      <c r="E94" s="838"/>
      <c r="F94" s="838"/>
      <c r="G94" s="838"/>
      <c r="H94" s="838"/>
      <c r="I94" s="838"/>
      <c r="J94" s="838"/>
      <c r="K94" s="839"/>
      <c r="L94" s="33"/>
      <c r="M94" s="148"/>
      <c r="N94" s="229" t="str">
        <f t="shared" si="1"/>
        <v/>
      </c>
      <c r="O94" s="53"/>
      <c r="P94" s="462"/>
      <c r="Q94" s="715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703">
        <v>1722.9</v>
      </c>
      <c r="AH94" s="703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837"/>
      <c r="E95" s="838"/>
      <c r="F95" s="838"/>
      <c r="G95" s="838"/>
      <c r="H95" s="838"/>
      <c r="I95" s="838"/>
      <c r="J95" s="838"/>
      <c r="K95" s="839"/>
      <c r="L95" s="33"/>
      <c r="M95" s="148"/>
      <c r="N95" s="229" t="str">
        <f t="shared" si="1"/>
        <v/>
      </c>
      <c r="O95" s="53"/>
      <c r="P95" s="462"/>
      <c r="Q95" s="715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837"/>
      <c r="E96" s="838"/>
      <c r="F96" s="838"/>
      <c r="G96" s="838"/>
      <c r="H96" s="838"/>
      <c r="I96" s="838"/>
      <c r="J96" s="838"/>
      <c r="K96" s="839"/>
      <c r="L96" s="33"/>
      <c r="M96" s="148"/>
      <c r="N96" s="229" t="str">
        <f t="shared" si="1"/>
        <v/>
      </c>
      <c r="O96" s="53"/>
      <c r="P96" s="462"/>
      <c r="Q96" s="715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703">
        <v>2760.9</v>
      </c>
      <c r="AH96" s="703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837"/>
      <c r="E97" s="838"/>
      <c r="F97" s="838"/>
      <c r="G97" s="838"/>
      <c r="H97" s="838"/>
      <c r="I97" s="838"/>
      <c r="J97" s="838"/>
      <c r="K97" s="839"/>
      <c r="L97" s="33"/>
      <c r="M97" s="148"/>
      <c r="N97" s="229" t="str">
        <f t="shared" si="1"/>
        <v/>
      </c>
      <c r="O97" s="53"/>
      <c r="P97" s="462"/>
      <c r="Q97" s="715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703">
        <v>4085.7</v>
      </c>
      <c r="AH97" s="703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837"/>
      <c r="E98" s="838"/>
      <c r="F98" s="838"/>
      <c r="G98" s="838"/>
      <c r="H98" s="838"/>
      <c r="I98" s="838"/>
      <c r="J98" s="838"/>
      <c r="K98" s="839"/>
      <c r="L98" s="33"/>
      <c r="M98" s="148"/>
      <c r="N98" s="229" t="str">
        <f t="shared" si="1"/>
        <v/>
      </c>
      <c r="O98" s="53"/>
      <c r="P98" s="462"/>
      <c r="Q98" s="715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703">
        <v>5714.4</v>
      </c>
      <c r="AH98" s="703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837"/>
      <c r="E99" s="838"/>
      <c r="F99" s="838"/>
      <c r="G99" s="838"/>
      <c r="H99" s="838"/>
      <c r="I99" s="838"/>
      <c r="J99" s="838"/>
      <c r="K99" s="839"/>
      <c r="L99" s="33"/>
      <c r="M99" s="148"/>
      <c r="N99" s="229" t="str">
        <f t="shared" si="1"/>
        <v/>
      </c>
      <c r="O99" s="53"/>
      <c r="P99" s="462"/>
      <c r="Q99" s="715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837"/>
      <c r="E100" s="838"/>
      <c r="F100" s="838"/>
      <c r="G100" s="838"/>
      <c r="H100" s="838"/>
      <c r="I100" s="838"/>
      <c r="J100" s="838"/>
      <c r="K100" s="839"/>
      <c r="L100" s="33"/>
      <c r="M100" s="148"/>
      <c r="N100" s="229" t="str">
        <f t="shared" si="1"/>
        <v/>
      </c>
      <c r="O100" s="53"/>
      <c r="P100" s="462"/>
      <c r="Q100" s="715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703">
        <v>474</v>
      </c>
      <c r="AH100" s="703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837"/>
      <c r="E101" s="838"/>
      <c r="F101" s="838"/>
      <c r="G101" s="838"/>
      <c r="H101" s="838"/>
      <c r="I101" s="838"/>
      <c r="J101" s="838"/>
      <c r="K101" s="839"/>
      <c r="L101" s="33"/>
      <c r="M101" s="148"/>
      <c r="N101" s="229" t="str">
        <f t="shared" si="1"/>
        <v/>
      </c>
      <c r="O101" s="53"/>
      <c r="P101" s="462"/>
      <c r="Q101" s="715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703">
        <v>1392.9</v>
      </c>
      <c r="AH101" s="703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837"/>
      <c r="E102" s="838"/>
      <c r="F102" s="838"/>
      <c r="G102" s="838"/>
      <c r="H102" s="838"/>
      <c r="I102" s="838"/>
      <c r="J102" s="838"/>
      <c r="K102" s="839"/>
      <c r="L102" s="33"/>
      <c r="M102" s="148"/>
      <c r="N102" s="229" t="str">
        <f t="shared" si="1"/>
        <v/>
      </c>
      <c r="O102" s="53"/>
      <c r="P102" s="462"/>
      <c r="Q102" s="715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703">
        <v>2053.1999999999998</v>
      </c>
      <c r="AH102" s="703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837"/>
      <c r="E103" s="838"/>
      <c r="F103" s="838"/>
      <c r="G103" s="838"/>
      <c r="H103" s="838"/>
      <c r="I103" s="838"/>
      <c r="J103" s="838"/>
      <c r="K103" s="839"/>
      <c r="L103" s="33"/>
      <c r="M103" s="148"/>
      <c r="N103" s="229" t="str">
        <f t="shared" si="1"/>
        <v/>
      </c>
      <c r="O103" s="53"/>
      <c r="P103" s="462"/>
      <c r="Q103" s="715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704">
        <v>5028</v>
      </c>
      <c r="AH103" s="703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837"/>
      <c r="E104" s="838"/>
      <c r="F104" s="838"/>
      <c r="G104" s="838"/>
      <c r="H104" s="838"/>
      <c r="I104" s="838"/>
      <c r="J104" s="838"/>
      <c r="K104" s="839"/>
      <c r="L104" s="33"/>
      <c r="M104" s="148"/>
      <c r="N104" s="229" t="str">
        <f t="shared" si="1"/>
        <v/>
      </c>
      <c r="O104" s="53"/>
      <c r="P104" s="462"/>
      <c r="Q104" s="715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837"/>
      <c r="E105" s="838"/>
      <c r="F105" s="838"/>
      <c r="G105" s="838"/>
      <c r="H105" s="838"/>
      <c r="I105" s="838"/>
      <c r="J105" s="838"/>
      <c r="K105" s="839"/>
      <c r="L105" s="33"/>
      <c r="M105" s="148"/>
      <c r="N105" s="229" t="str">
        <f t="shared" si="1"/>
        <v/>
      </c>
      <c r="O105" s="53"/>
      <c r="P105" s="462"/>
      <c r="Q105" s="715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837"/>
      <c r="E106" s="838"/>
      <c r="F106" s="838"/>
      <c r="G106" s="838"/>
      <c r="H106" s="838"/>
      <c r="I106" s="838"/>
      <c r="J106" s="838"/>
      <c r="K106" s="839"/>
      <c r="L106" s="33"/>
      <c r="M106" s="148"/>
      <c r="N106" s="229" t="str">
        <f t="shared" si="1"/>
        <v/>
      </c>
      <c r="O106" s="53"/>
      <c r="P106" s="462"/>
      <c r="Q106" s="715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837"/>
      <c r="E107" s="838"/>
      <c r="F107" s="838"/>
      <c r="G107" s="838"/>
      <c r="H107" s="838"/>
      <c r="I107" s="838"/>
      <c r="J107" s="838"/>
      <c r="K107" s="839"/>
      <c r="L107" s="33"/>
      <c r="M107" s="148"/>
      <c r="N107" s="229" t="str">
        <f t="shared" si="1"/>
        <v/>
      </c>
      <c r="O107" s="53"/>
      <c r="P107" s="462"/>
      <c r="Q107" s="715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837"/>
      <c r="E108" s="838"/>
      <c r="F108" s="838"/>
      <c r="G108" s="838"/>
      <c r="H108" s="838"/>
      <c r="I108" s="838"/>
      <c r="J108" s="838"/>
      <c r="K108" s="839"/>
      <c r="L108" s="33"/>
      <c r="M108" s="148"/>
      <c r="N108" s="229" t="str">
        <f t="shared" si="1"/>
        <v/>
      </c>
      <c r="O108" s="53"/>
      <c r="P108" s="462"/>
      <c r="Q108" s="715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837"/>
      <c r="E109" s="838"/>
      <c r="F109" s="838"/>
      <c r="G109" s="838"/>
      <c r="H109" s="838"/>
      <c r="I109" s="838"/>
      <c r="J109" s="838"/>
      <c r="K109" s="839"/>
      <c r="L109" s="33"/>
      <c r="M109" s="148"/>
      <c r="N109" s="229" t="str">
        <f t="shared" si="1"/>
        <v/>
      </c>
      <c r="O109" s="53"/>
      <c r="P109" s="462"/>
      <c r="Q109" s="715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837"/>
      <c r="E110" s="838"/>
      <c r="F110" s="838"/>
      <c r="G110" s="838"/>
      <c r="H110" s="838"/>
      <c r="I110" s="838"/>
      <c r="J110" s="838"/>
      <c r="K110" s="839"/>
      <c r="L110" s="33"/>
      <c r="M110" s="148"/>
      <c r="N110" s="229" t="str">
        <f t="shared" si="1"/>
        <v/>
      </c>
      <c r="O110" s="53"/>
      <c r="P110" s="462"/>
      <c r="Q110" s="715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837"/>
      <c r="E111" s="838"/>
      <c r="F111" s="838"/>
      <c r="G111" s="838"/>
      <c r="H111" s="838"/>
      <c r="I111" s="838"/>
      <c r="J111" s="838"/>
      <c r="K111" s="839"/>
      <c r="L111" s="33"/>
      <c r="M111" s="148"/>
      <c r="N111" s="229" t="str">
        <f t="shared" si="1"/>
        <v/>
      </c>
      <c r="O111" s="53"/>
      <c r="P111" s="462"/>
      <c r="Q111" s="715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837"/>
      <c r="E112" s="838"/>
      <c r="F112" s="838"/>
      <c r="G112" s="838"/>
      <c r="H112" s="838"/>
      <c r="I112" s="838"/>
      <c r="J112" s="838"/>
      <c r="K112" s="839"/>
      <c r="L112" s="33"/>
      <c r="M112" s="148"/>
      <c r="N112" s="229" t="str">
        <f t="shared" si="1"/>
        <v/>
      </c>
      <c r="O112" s="53"/>
      <c r="P112" s="462"/>
      <c r="Q112" s="715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837"/>
      <c r="E113" s="838"/>
      <c r="F113" s="838"/>
      <c r="G113" s="838"/>
      <c r="H113" s="838"/>
      <c r="I113" s="838"/>
      <c r="J113" s="838"/>
      <c r="K113" s="839"/>
      <c r="L113" s="33"/>
      <c r="M113" s="148"/>
      <c r="N113" s="229" t="str">
        <f t="shared" si="1"/>
        <v/>
      </c>
      <c r="O113" s="53"/>
      <c r="P113" s="462"/>
      <c r="Q113" s="715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837"/>
      <c r="E114" s="838"/>
      <c r="F114" s="838"/>
      <c r="G114" s="838"/>
      <c r="H114" s="838"/>
      <c r="I114" s="838"/>
      <c r="J114" s="838"/>
      <c r="K114" s="839"/>
      <c r="L114" s="33"/>
      <c r="M114" s="148"/>
      <c r="N114" s="229" t="str">
        <f t="shared" si="1"/>
        <v/>
      </c>
      <c r="O114" s="53"/>
      <c r="P114" s="462"/>
      <c r="Q114" s="715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837"/>
      <c r="E115" s="838"/>
      <c r="F115" s="838"/>
      <c r="G115" s="838"/>
      <c r="H115" s="838"/>
      <c r="I115" s="838"/>
      <c r="J115" s="838"/>
      <c r="K115" s="839"/>
      <c r="L115" s="33"/>
      <c r="M115" s="148"/>
      <c r="N115" s="229" t="str">
        <f t="shared" si="1"/>
        <v/>
      </c>
      <c r="O115" s="53"/>
      <c r="P115" s="462"/>
      <c r="Q115" s="715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837"/>
      <c r="E116" s="838"/>
      <c r="F116" s="838"/>
      <c r="G116" s="838"/>
      <c r="H116" s="838"/>
      <c r="I116" s="838"/>
      <c r="J116" s="838"/>
      <c r="K116" s="839"/>
      <c r="L116" s="33"/>
      <c r="M116" s="148"/>
      <c r="N116" s="229" t="str">
        <f t="shared" si="1"/>
        <v/>
      </c>
      <c r="O116" s="53"/>
      <c r="P116" s="462"/>
      <c r="Q116" s="715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837"/>
      <c r="E117" s="838"/>
      <c r="F117" s="838"/>
      <c r="G117" s="838"/>
      <c r="H117" s="838"/>
      <c r="I117" s="838"/>
      <c r="J117" s="838"/>
      <c r="K117" s="839"/>
      <c r="L117" s="33"/>
      <c r="M117" s="148"/>
      <c r="N117" s="229" t="str">
        <f t="shared" si="1"/>
        <v/>
      </c>
      <c r="O117" s="53"/>
      <c r="P117" s="462"/>
      <c r="Q117" s="715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18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877" t="s">
        <v>250</v>
      </c>
      <c r="C119" s="878"/>
      <c r="D119" s="878"/>
      <c r="E119" s="878"/>
      <c r="F119" s="878"/>
      <c r="G119" s="878"/>
      <c r="H119" s="878"/>
      <c r="I119" s="878"/>
      <c r="J119" s="878"/>
      <c r="K119" s="878"/>
      <c r="L119" s="878"/>
      <c r="M119" s="878"/>
      <c r="N119" s="878"/>
      <c r="O119" s="879"/>
      <c r="P119" s="461"/>
      <c r="Q119" s="718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845" t="s">
        <v>249</v>
      </c>
      <c r="C120" s="846"/>
      <c r="D120" s="846"/>
      <c r="E120" s="846"/>
      <c r="F120" s="846"/>
      <c r="G120" s="846"/>
      <c r="H120" s="846"/>
      <c r="I120" s="846"/>
      <c r="J120" s="846"/>
      <c r="K120" s="846"/>
      <c r="L120" s="846"/>
      <c r="M120" s="846"/>
      <c r="N120" s="846"/>
      <c r="O120" s="847"/>
      <c r="P120" s="461"/>
      <c r="Q120" s="718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 JUNHO DE 2014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19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4"/>
      <c r="B122" s="555"/>
      <c r="C122" s="556"/>
      <c r="D122" s="557"/>
      <c r="E122" s="558"/>
      <c r="F122" s="558"/>
      <c r="G122" s="558"/>
      <c r="H122" s="558"/>
      <c r="I122" s="558"/>
      <c r="J122" s="558"/>
      <c r="K122" s="556"/>
      <c r="L122" s="556"/>
      <c r="M122" s="559"/>
      <c r="N122" s="559"/>
      <c r="O122" s="559"/>
      <c r="P122" s="560"/>
      <c r="Q122" s="719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3" customFormat="1" ht="12.75" customHeight="1">
      <c r="A123" s="554"/>
      <c r="B123" s="555"/>
      <c r="C123" s="556"/>
      <c r="D123" s="557"/>
      <c r="E123" s="558"/>
      <c r="F123" s="558"/>
      <c r="G123" s="558"/>
      <c r="H123" s="558"/>
      <c r="I123" s="558"/>
      <c r="J123" s="558"/>
      <c r="K123" s="556"/>
      <c r="L123" s="556"/>
      <c r="M123" s="559"/>
      <c r="N123" s="559"/>
      <c r="O123" s="559"/>
      <c r="P123" s="560"/>
      <c r="Q123" s="720"/>
      <c r="R123" s="550"/>
      <c r="S123" s="550"/>
      <c r="T123" s="550"/>
      <c r="U123" s="550"/>
      <c r="V123" s="550"/>
      <c r="W123" s="550"/>
      <c r="X123" s="550"/>
      <c r="Y123" s="550"/>
      <c r="Z123" s="550"/>
      <c r="AA123" s="550"/>
      <c r="AB123" s="551"/>
      <c r="AC123" s="551"/>
      <c r="AD123" s="551"/>
      <c r="AE123" s="551"/>
      <c r="AF123" s="551"/>
      <c r="AG123" s="551"/>
      <c r="AH123" s="551"/>
      <c r="AI123" s="551"/>
      <c r="AJ123" s="551"/>
      <c r="AK123" s="551"/>
      <c r="AL123" s="551"/>
      <c r="AM123" s="551"/>
      <c r="AN123" s="551"/>
      <c r="AO123" s="551"/>
      <c r="AP123" s="551"/>
      <c r="AQ123" s="552"/>
      <c r="AR123" s="552"/>
      <c r="AS123" s="552"/>
      <c r="AT123" s="552"/>
      <c r="AU123" s="552"/>
      <c r="AV123" s="552"/>
      <c r="AW123" s="552"/>
      <c r="AX123" s="552"/>
      <c r="AY123" s="552"/>
      <c r="AZ123" s="552"/>
      <c r="BA123" s="552"/>
      <c r="BB123" s="552"/>
      <c r="BC123" s="552"/>
      <c r="BD123" s="552"/>
      <c r="BE123" s="552"/>
      <c r="BF123" s="552"/>
      <c r="BG123" s="552"/>
      <c r="BH123" s="552"/>
      <c r="BI123" s="552"/>
      <c r="BJ123" s="552"/>
      <c r="BK123" s="552"/>
      <c r="BL123" s="552"/>
      <c r="BM123" s="552"/>
      <c r="BN123" s="552"/>
      <c r="BO123" s="552"/>
      <c r="BP123" s="552"/>
      <c r="BQ123" s="552"/>
      <c r="BR123" s="552"/>
      <c r="BS123" s="552"/>
      <c r="BT123" s="552"/>
      <c r="BU123" s="552"/>
      <c r="BV123" s="552"/>
      <c r="BW123" s="552"/>
      <c r="BX123" s="552"/>
      <c r="BY123" s="552"/>
      <c r="BZ123" s="552"/>
      <c r="CA123" s="552"/>
      <c r="CB123" s="552"/>
      <c r="CC123" s="552"/>
      <c r="CD123" s="552"/>
      <c r="CE123" s="552"/>
      <c r="CF123" s="552"/>
      <c r="CG123" s="552"/>
      <c r="CH123" s="552"/>
      <c r="CI123" s="552"/>
      <c r="CJ123" s="552"/>
      <c r="CK123" s="552"/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  <c r="CY123" s="552"/>
      <c r="CZ123" s="552"/>
      <c r="DA123" s="552"/>
      <c r="DB123" s="552"/>
      <c r="DC123" s="552"/>
      <c r="DD123" s="552"/>
      <c r="DE123" s="552"/>
      <c r="DF123" s="552"/>
      <c r="DG123" s="552"/>
      <c r="DH123" s="552"/>
      <c r="DI123" s="552"/>
      <c r="DJ123" s="552"/>
      <c r="DK123" s="552"/>
      <c r="DL123" s="552"/>
      <c r="DM123" s="552"/>
      <c r="DN123" s="552"/>
      <c r="DO123" s="552"/>
      <c r="DP123" s="552"/>
      <c r="DQ123" s="552"/>
      <c r="DR123" s="552"/>
      <c r="DS123" s="552"/>
      <c r="DT123" s="552"/>
      <c r="DU123" s="552"/>
      <c r="DV123" s="552"/>
      <c r="DW123" s="552"/>
      <c r="DX123" s="552"/>
      <c r="DY123" s="552"/>
      <c r="DZ123" s="552"/>
      <c r="EA123" s="552"/>
      <c r="EB123" s="552"/>
      <c r="EC123" s="552"/>
      <c r="ED123" s="552"/>
      <c r="EE123" s="552"/>
      <c r="EF123" s="552"/>
      <c r="EG123" s="552"/>
      <c r="EH123" s="552"/>
      <c r="EI123" s="552"/>
      <c r="EJ123" s="552"/>
      <c r="EK123" s="552"/>
      <c r="EL123" s="552"/>
      <c r="EM123" s="552"/>
      <c r="EN123" s="552"/>
      <c r="EO123" s="552"/>
      <c r="EP123" s="552"/>
      <c r="EQ123" s="552"/>
      <c r="ER123" s="552"/>
      <c r="ES123" s="552"/>
      <c r="ET123" s="552"/>
      <c r="EU123" s="552"/>
      <c r="EV123" s="552"/>
      <c r="EW123" s="552"/>
      <c r="EX123" s="552"/>
      <c r="EY123" s="552"/>
      <c r="EZ123" s="552"/>
      <c r="FA123" s="552"/>
      <c r="FB123" s="552"/>
      <c r="FC123" s="552"/>
      <c r="FD123" s="552"/>
      <c r="FE123" s="552"/>
      <c r="FF123" s="552"/>
      <c r="FG123" s="552"/>
      <c r="FH123" s="552"/>
      <c r="FI123" s="552"/>
      <c r="FJ123" s="552"/>
      <c r="FK123" s="552"/>
      <c r="FL123" s="552"/>
      <c r="FM123" s="552"/>
      <c r="FN123" s="552"/>
      <c r="FO123" s="552"/>
      <c r="FP123" s="552"/>
      <c r="FQ123" s="552"/>
      <c r="FR123" s="552"/>
      <c r="FS123" s="552"/>
      <c r="FT123" s="552"/>
      <c r="FU123" s="552"/>
      <c r="FV123" s="552"/>
      <c r="FW123" s="552"/>
      <c r="FX123" s="552"/>
      <c r="FY123" s="552"/>
      <c r="FZ123" s="552"/>
      <c r="GA123" s="552"/>
      <c r="GB123" s="552"/>
      <c r="GC123" s="552"/>
      <c r="GD123" s="552"/>
      <c r="GE123" s="552"/>
      <c r="GF123" s="552"/>
      <c r="GG123" s="552"/>
      <c r="GH123" s="552"/>
      <c r="GI123" s="552"/>
      <c r="GJ123" s="552"/>
      <c r="GK123" s="552"/>
      <c r="GL123" s="552"/>
      <c r="GM123" s="552"/>
      <c r="GN123" s="552"/>
      <c r="GO123" s="552"/>
      <c r="GP123" s="552"/>
      <c r="GQ123" s="552"/>
      <c r="GR123" s="552"/>
      <c r="GS123" s="552"/>
      <c r="GT123" s="552"/>
      <c r="GU123" s="552"/>
      <c r="GV123" s="552"/>
      <c r="GW123" s="552"/>
      <c r="GX123" s="552"/>
      <c r="GY123" s="552"/>
      <c r="GZ123" s="552"/>
      <c r="HA123" s="552"/>
      <c r="HB123" s="552"/>
      <c r="HC123" s="552"/>
      <c r="HD123" s="552"/>
      <c r="HE123" s="552"/>
      <c r="HF123" s="552"/>
      <c r="HG123" s="552"/>
      <c r="HH123" s="552"/>
      <c r="HI123" s="552"/>
      <c r="HJ123" s="552"/>
      <c r="HK123" s="552"/>
      <c r="HL123" s="552"/>
      <c r="HM123" s="552"/>
      <c r="HN123" s="552"/>
      <c r="HO123" s="552"/>
      <c r="HP123" s="552"/>
      <c r="HQ123" s="552"/>
      <c r="HR123" s="552"/>
      <c r="HS123" s="552"/>
      <c r="HT123" s="552"/>
      <c r="HU123" s="552"/>
      <c r="HV123" s="552"/>
      <c r="HW123" s="552"/>
      <c r="HX123" s="552"/>
      <c r="HY123" s="552"/>
      <c r="HZ123" s="552"/>
      <c r="IA123" s="552"/>
      <c r="IB123" s="552"/>
      <c r="IC123" s="552"/>
      <c r="ID123" s="552"/>
      <c r="IE123" s="552"/>
      <c r="IF123" s="552"/>
      <c r="IG123" s="552"/>
      <c r="IH123" s="552"/>
      <c r="II123" s="552"/>
      <c r="IJ123" s="552"/>
      <c r="IK123" s="552"/>
      <c r="IL123" s="552"/>
      <c r="IM123" s="552"/>
      <c r="IN123" s="552"/>
      <c r="IO123" s="552"/>
      <c r="IP123" s="552"/>
    </row>
    <row r="124" spans="1:250" s="553" customFormat="1" ht="12" customHeight="1">
      <c r="A124" s="554"/>
      <c r="B124" s="555"/>
      <c r="C124" s="556"/>
      <c r="D124" s="557"/>
      <c r="E124" s="558"/>
      <c r="F124" s="558"/>
      <c r="G124" s="558"/>
      <c r="H124" s="558"/>
      <c r="I124" s="558"/>
      <c r="J124" s="558"/>
      <c r="K124" s="556"/>
      <c r="L124" s="556"/>
      <c r="M124" s="559"/>
      <c r="N124" s="559"/>
      <c r="O124" s="559"/>
      <c r="P124" s="560"/>
      <c r="Q124" s="720"/>
      <c r="R124" s="550"/>
      <c r="S124" s="550"/>
      <c r="T124" s="550"/>
      <c r="U124" s="550"/>
      <c r="V124" s="550"/>
      <c r="W124" s="550"/>
      <c r="X124" s="550"/>
      <c r="Y124" s="550"/>
      <c r="Z124" s="550"/>
      <c r="AA124" s="550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2"/>
      <c r="AR124" s="552"/>
      <c r="AS124" s="552"/>
      <c r="AT124" s="552"/>
      <c r="AU124" s="552"/>
      <c r="AV124" s="552"/>
      <c r="AW124" s="552"/>
      <c r="AX124" s="552"/>
      <c r="AY124" s="552"/>
      <c r="AZ124" s="552"/>
      <c r="BA124" s="552"/>
      <c r="BB124" s="552"/>
      <c r="BC124" s="552"/>
      <c r="BD124" s="552"/>
      <c r="BE124" s="552"/>
      <c r="BF124" s="552"/>
      <c r="BG124" s="552"/>
      <c r="BH124" s="552"/>
      <c r="BI124" s="552"/>
      <c r="BJ124" s="552"/>
      <c r="BK124" s="552"/>
      <c r="BL124" s="552"/>
      <c r="BM124" s="552"/>
      <c r="BN124" s="552"/>
      <c r="BO124" s="552"/>
      <c r="BP124" s="552"/>
      <c r="BQ124" s="552"/>
      <c r="BR124" s="552"/>
      <c r="BS124" s="552"/>
      <c r="BT124" s="552"/>
      <c r="BU124" s="552"/>
      <c r="BV124" s="552"/>
      <c r="BW124" s="552"/>
      <c r="BX124" s="552"/>
      <c r="BY124" s="552"/>
      <c r="BZ124" s="552"/>
      <c r="CA124" s="552"/>
      <c r="CB124" s="552"/>
      <c r="CC124" s="552"/>
      <c r="CD124" s="552"/>
      <c r="CE124" s="552"/>
      <c r="CF124" s="552"/>
      <c r="CG124" s="552"/>
      <c r="CH124" s="552"/>
      <c r="CI124" s="552"/>
      <c r="CJ124" s="552"/>
      <c r="CK124" s="552"/>
      <c r="CL124" s="552"/>
      <c r="CM124" s="552"/>
      <c r="CN124" s="552"/>
      <c r="CO124" s="552"/>
      <c r="CP124" s="552"/>
      <c r="CQ124" s="552"/>
      <c r="CR124" s="552"/>
      <c r="CS124" s="552"/>
      <c r="CT124" s="552"/>
      <c r="CU124" s="552"/>
      <c r="CV124" s="552"/>
      <c r="CW124" s="552"/>
      <c r="CX124" s="552"/>
      <c r="CY124" s="552"/>
      <c r="CZ124" s="552"/>
      <c r="DA124" s="552"/>
      <c r="DB124" s="552"/>
      <c r="DC124" s="552"/>
      <c r="DD124" s="552"/>
      <c r="DE124" s="552"/>
      <c r="DF124" s="552"/>
      <c r="DG124" s="552"/>
      <c r="DH124" s="552"/>
      <c r="DI124" s="552"/>
      <c r="DJ124" s="552"/>
      <c r="DK124" s="552"/>
      <c r="DL124" s="552"/>
      <c r="DM124" s="552"/>
      <c r="DN124" s="552"/>
      <c r="DO124" s="552"/>
      <c r="DP124" s="552"/>
      <c r="DQ124" s="552"/>
      <c r="DR124" s="552"/>
      <c r="DS124" s="552"/>
      <c r="DT124" s="552"/>
      <c r="DU124" s="552"/>
      <c r="DV124" s="552"/>
      <c r="DW124" s="552"/>
      <c r="DX124" s="552"/>
      <c r="DY124" s="552"/>
      <c r="DZ124" s="552"/>
      <c r="EA124" s="552"/>
      <c r="EB124" s="552"/>
      <c r="EC124" s="552"/>
      <c r="ED124" s="552"/>
      <c r="EE124" s="552"/>
      <c r="EF124" s="552"/>
      <c r="EG124" s="552"/>
      <c r="EH124" s="552"/>
      <c r="EI124" s="552"/>
      <c r="EJ124" s="552"/>
      <c r="EK124" s="552"/>
      <c r="EL124" s="552"/>
      <c r="EM124" s="552"/>
      <c r="EN124" s="552"/>
      <c r="EO124" s="552"/>
      <c r="EP124" s="552"/>
      <c r="EQ124" s="552"/>
      <c r="ER124" s="552"/>
      <c r="ES124" s="552"/>
      <c r="ET124" s="552"/>
      <c r="EU124" s="552"/>
      <c r="EV124" s="552"/>
      <c r="EW124" s="552"/>
      <c r="EX124" s="552"/>
      <c r="EY124" s="552"/>
      <c r="EZ124" s="552"/>
      <c r="FA124" s="552"/>
      <c r="FB124" s="552"/>
      <c r="FC124" s="552"/>
      <c r="FD124" s="552"/>
      <c r="FE124" s="552"/>
      <c r="FF124" s="552"/>
      <c r="FG124" s="552"/>
      <c r="FH124" s="552"/>
      <c r="FI124" s="552"/>
      <c r="FJ124" s="552"/>
      <c r="FK124" s="552"/>
      <c r="FL124" s="552"/>
      <c r="FM124" s="552"/>
      <c r="FN124" s="552"/>
      <c r="FO124" s="552"/>
      <c r="FP124" s="552"/>
      <c r="FQ124" s="552"/>
      <c r="FR124" s="552"/>
      <c r="FS124" s="552"/>
      <c r="FT124" s="552"/>
      <c r="FU124" s="552"/>
      <c r="FV124" s="552"/>
      <c r="FW124" s="552"/>
      <c r="FX124" s="552"/>
      <c r="FY124" s="552"/>
      <c r="FZ124" s="552"/>
      <c r="GA124" s="552"/>
      <c r="GB124" s="552"/>
      <c r="GC124" s="552"/>
      <c r="GD124" s="552"/>
      <c r="GE124" s="552"/>
      <c r="GF124" s="552"/>
      <c r="GG124" s="552"/>
      <c r="GH124" s="552"/>
      <c r="GI124" s="552"/>
      <c r="GJ124" s="552"/>
      <c r="GK124" s="552"/>
      <c r="GL124" s="552"/>
      <c r="GM124" s="552"/>
      <c r="GN124" s="552"/>
      <c r="GO124" s="552"/>
      <c r="GP124" s="552"/>
      <c r="GQ124" s="552"/>
      <c r="GR124" s="552"/>
      <c r="GS124" s="552"/>
      <c r="GT124" s="552"/>
      <c r="GU124" s="552"/>
      <c r="GV124" s="552"/>
      <c r="GW124" s="552"/>
      <c r="GX124" s="552"/>
      <c r="GY124" s="552"/>
      <c r="GZ124" s="552"/>
      <c r="HA124" s="552"/>
      <c r="HB124" s="552"/>
      <c r="HC124" s="552"/>
      <c r="HD124" s="552"/>
      <c r="HE124" s="552"/>
      <c r="HF124" s="552"/>
      <c r="HG124" s="552"/>
      <c r="HH124" s="552"/>
      <c r="HI124" s="552"/>
      <c r="HJ124" s="552"/>
      <c r="HK124" s="552"/>
      <c r="HL124" s="552"/>
      <c r="HM124" s="552"/>
      <c r="HN124" s="552"/>
      <c r="HO124" s="552"/>
      <c r="HP124" s="552"/>
      <c r="HQ124" s="552"/>
      <c r="HR124" s="552"/>
      <c r="HS124" s="552"/>
      <c r="HT124" s="552"/>
      <c r="HU124" s="552"/>
      <c r="HV124" s="552"/>
      <c r="HW124" s="552"/>
      <c r="HX124" s="552"/>
      <c r="HY124" s="552"/>
      <c r="HZ124" s="552"/>
      <c r="IA124" s="552"/>
      <c r="IB124" s="552"/>
      <c r="IC124" s="552"/>
      <c r="ID124" s="552"/>
      <c r="IE124" s="552"/>
      <c r="IF124" s="552"/>
      <c r="IG124" s="552"/>
      <c r="IH124" s="552"/>
      <c r="II124" s="552"/>
      <c r="IJ124" s="552"/>
      <c r="IK124" s="552"/>
      <c r="IL124" s="552"/>
      <c r="IM124" s="552"/>
      <c r="IN124" s="552"/>
      <c r="IO124" s="552"/>
      <c r="IP124" s="552"/>
    </row>
    <row r="125" spans="1:250" s="553" customFormat="1" ht="12" customHeight="1">
      <c r="A125" s="554"/>
      <c r="B125" s="555"/>
      <c r="C125" s="556"/>
      <c r="D125" s="557"/>
      <c r="E125" s="558"/>
      <c r="F125" s="558"/>
      <c r="G125" s="558"/>
      <c r="H125" s="558"/>
      <c r="I125" s="558"/>
      <c r="J125" s="558"/>
      <c r="K125" s="556"/>
      <c r="L125" s="556"/>
      <c r="M125" s="559"/>
      <c r="N125" s="559"/>
      <c r="O125" s="559"/>
      <c r="P125" s="560"/>
      <c r="Q125" s="720"/>
      <c r="R125" s="550"/>
      <c r="S125" s="550"/>
      <c r="T125" s="550"/>
      <c r="U125" s="550"/>
      <c r="V125" s="550"/>
      <c r="W125" s="550"/>
      <c r="X125" s="550"/>
      <c r="Y125" s="550"/>
      <c r="Z125" s="550"/>
      <c r="AA125" s="550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2"/>
      <c r="AR125" s="552"/>
      <c r="AS125" s="552"/>
      <c r="AT125" s="552"/>
      <c r="AU125" s="552"/>
      <c r="AV125" s="552"/>
      <c r="AW125" s="552"/>
      <c r="AX125" s="552"/>
      <c r="AY125" s="552"/>
      <c r="AZ125" s="552"/>
      <c r="BA125" s="552"/>
      <c r="BB125" s="552"/>
      <c r="BC125" s="552"/>
      <c r="BD125" s="552"/>
      <c r="BE125" s="552"/>
      <c r="BF125" s="552"/>
      <c r="BG125" s="552"/>
      <c r="BH125" s="552"/>
      <c r="BI125" s="552"/>
      <c r="BJ125" s="552"/>
      <c r="BK125" s="552"/>
      <c r="BL125" s="552"/>
      <c r="BM125" s="552"/>
      <c r="BN125" s="552"/>
      <c r="BO125" s="552"/>
      <c r="BP125" s="552"/>
      <c r="BQ125" s="552"/>
      <c r="BR125" s="552"/>
      <c r="BS125" s="552"/>
      <c r="BT125" s="552"/>
      <c r="BU125" s="552"/>
      <c r="BV125" s="552"/>
      <c r="BW125" s="552"/>
      <c r="BX125" s="552"/>
      <c r="BY125" s="552"/>
      <c r="BZ125" s="552"/>
      <c r="CA125" s="552"/>
      <c r="CB125" s="552"/>
      <c r="CC125" s="552"/>
      <c r="CD125" s="552"/>
      <c r="CE125" s="552"/>
      <c r="CF125" s="552"/>
      <c r="CG125" s="552"/>
      <c r="CH125" s="552"/>
      <c r="CI125" s="552"/>
      <c r="CJ125" s="552"/>
      <c r="CK125" s="552"/>
      <c r="CL125" s="552"/>
      <c r="CM125" s="552"/>
      <c r="CN125" s="552"/>
      <c r="CO125" s="552"/>
      <c r="CP125" s="552"/>
      <c r="CQ125" s="552"/>
      <c r="CR125" s="552"/>
      <c r="CS125" s="552"/>
      <c r="CT125" s="552"/>
      <c r="CU125" s="552"/>
      <c r="CV125" s="552"/>
      <c r="CW125" s="552"/>
      <c r="CX125" s="552"/>
      <c r="CY125" s="552"/>
      <c r="CZ125" s="552"/>
      <c r="DA125" s="552"/>
      <c r="DB125" s="552"/>
      <c r="DC125" s="552"/>
      <c r="DD125" s="552"/>
      <c r="DE125" s="552"/>
      <c r="DF125" s="552"/>
      <c r="DG125" s="552"/>
      <c r="DH125" s="552"/>
      <c r="DI125" s="552"/>
      <c r="DJ125" s="552"/>
      <c r="DK125" s="552"/>
      <c r="DL125" s="552"/>
      <c r="DM125" s="552"/>
      <c r="DN125" s="552"/>
      <c r="DO125" s="552"/>
      <c r="DP125" s="552"/>
      <c r="DQ125" s="552"/>
      <c r="DR125" s="552"/>
      <c r="DS125" s="552"/>
      <c r="DT125" s="552"/>
      <c r="DU125" s="552"/>
      <c r="DV125" s="552"/>
      <c r="DW125" s="552"/>
      <c r="DX125" s="552"/>
      <c r="DY125" s="552"/>
      <c r="DZ125" s="552"/>
      <c r="EA125" s="552"/>
      <c r="EB125" s="552"/>
      <c r="EC125" s="552"/>
      <c r="ED125" s="552"/>
      <c r="EE125" s="552"/>
      <c r="EF125" s="552"/>
      <c r="EG125" s="552"/>
      <c r="EH125" s="552"/>
      <c r="EI125" s="552"/>
      <c r="EJ125" s="552"/>
      <c r="EK125" s="552"/>
      <c r="EL125" s="552"/>
      <c r="EM125" s="552"/>
      <c r="EN125" s="552"/>
      <c r="EO125" s="552"/>
      <c r="EP125" s="552"/>
      <c r="EQ125" s="552"/>
      <c r="ER125" s="552"/>
      <c r="ES125" s="552"/>
      <c r="ET125" s="552"/>
      <c r="EU125" s="552"/>
      <c r="EV125" s="552"/>
      <c r="EW125" s="552"/>
      <c r="EX125" s="552"/>
      <c r="EY125" s="552"/>
      <c r="EZ125" s="552"/>
      <c r="FA125" s="552"/>
      <c r="FB125" s="552"/>
      <c r="FC125" s="552"/>
      <c r="FD125" s="552"/>
      <c r="FE125" s="552"/>
      <c r="FF125" s="552"/>
      <c r="FG125" s="552"/>
      <c r="FH125" s="552"/>
      <c r="FI125" s="552"/>
      <c r="FJ125" s="552"/>
      <c r="FK125" s="552"/>
      <c r="FL125" s="552"/>
      <c r="FM125" s="552"/>
      <c r="FN125" s="552"/>
      <c r="FO125" s="552"/>
      <c r="FP125" s="552"/>
      <c r="FQ125" s="552"/>
      <c r="FR125" s="552"/>
      <c r="FS125" s="552"/>
      <c r="FT125" s="552"/>
      <c r="FU125" s="552"/>
      <c r="FV125" s="552"/>
      <c r="FW125" s="552"/>
      <c r="FX125" s="552"/>
      <c r="FY125" s="552"/>
      <c r="FZ125" s="552"/>
      <c r="GA125" s="552"/>
      <c r="GB125" s="552"/>
      <c r="GC125" s="552"/>
      <c r="GD125" s="552"/>
      <c r="GE125" s="552"/>
      <c r="GF125" s="552"/>
      <c r="GG125" s="552"/>
      <c r="GH125" s="552"/>
      <c r="GI125" s="552"/>
      <c r="GJ125" s="552"/>
      <c r="GK125" s="552"/>
      <c r="GL125" s="552"/>
      <c r="GM125" s="552"/>
      <c r="GN125" s="552"/>
      <c r="GO125" s="552"/>
      <c r="GP125" s="552"/>
      <c r="GQ125" s="552"/>
      <c r="GR125" s="552"/>
      <c r="GS125" s="552"/>
      <c r="GT125" s="552"/>
      <c r="GU125" s="552"/>
      <c r="GV125" s="552"/>
      <c r="GW125" s="552"/>
      <c r="GX125" s="552"/>
      <c r="GY125" s="552"/>
      <c r="GZ125" s="552"/>
      <c r="HA125" s="552"/>
      <c r="HB125" s="552"/>
      <c r="HC125" s="552"/>
      <c r="HD125" s="552"/>
      <c r="HE125" s="552"/>
      <c r="HF125" s="552"/>
      <c r="HG125" s="552"/>
      <c r="HH125" s="552"/>
      <c r="HI125" s="552"/>
      <c r="HJ125" s="552"/>
      <c r="HK125" s="552"/>
      <c r="HL125" s="552"/>
      <c r="HM125" s="552"/>
      <c r="HN125" s="552"/>
      <c r="HO125" s="552"/>
      <c r="HP125" s="552"/>
      <c r="HQ125" s="552"/>
      <c r="HR125" s="552"/>
      <c r="HS125" s="552"/>
      <c r="HT125" s="552"/>
      <c r="HU125" s="552"/>
      <c r="HV125" s="552"/>
      <c r="HW125" s="552"/>
      <c r="HX125" s="552"/>
      <c r="HY125" s="552"/>
      <c r="HZ125" s="552"/>
      <c r="IA125" s="552"/>
      <c r="IB125" s="552"/>
      <c r="IC125" s="552"/>
      <c r="ID125" s="552"/>
      <c r="IE125" s="552"/>
      <c r="IF125" s="552"/>
      <c r="IG125" s="552"/>
      <c r="IH125" s="552"/>
      <c r="II125" s="552"/>
      <c r="IJ125" s="552"/>
      <c r="IK125" s="552"/>
      <c r="IL125" s="552"/>
      <c r="IM125" s="552"/>
      <c r="IN125" s="552"/>
      <c r="IO125" s="552"/>
      <c r="IP125" s="552"/>
    </row>
    <row r="126" spans="1:250" s="553" customFormat="1" ht="12" customHeight="1">
      <c r="A126" s="554"/>
      <c r="B126" s="555"/>
      <c r="C126" s="556"/>
      <c r="D126" s="557"/>
      <c r="E126" s="558"/>
      <c r="F126" s="558"/>
      <c r="G126" s="558"/>
      <c r="H126" s="558"/>
      <c r="I126" s="558"/>
      <c r="J126" s="558"/>
      <c r="K126" s="556"/>
      <c r="L126" s="556"/>
      <c r="M126" s="559"/>
      <c r="N126" s="559"/>
      <c r="O126" s="559"/>
      <c r="P126" s="560"/>
      <c r="Q126" s="720"/>
      <c r="R126" s="550"/>
      <c r="S126" s="550"/>
      <c r="T126" s="550"/>
      <c r="U126" s="550"/>
      <c r="V126" s="550"/>
      <c r="W126" s="550"/>
      <c r="X126" s="550"/>
      <c r="Y126" s="550"/>
      <c r="Z126" s="550"/>
      <c r="AA126" s="550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1"/>
      <c r="AO126" s="551"/>
      <c r="AP126" s="551"/>
      <c r="AQ126" s="552"/>
      <c r="AR126" s="552"/>
      <c r="AS126" s="552"/>
      <c r="AT126" s="552"/>
      <c r="AU126" s="552"/>
      <c r="AV126" s="552"/>
      <c r="AW126" s="552"/>
      <c r="AX126" s="552"/>
      <c r="AY126" s="552"/>
      <c r="AZ126" s="552"/>
      <c r="BA126" s="552"/>
      <c r="BB126" s="552"/>
      <c r="BC126" s="552"/>
      <c r="BD126" s="552"/>
      <c r="BE126" s="552"/>
      <c r="BF126" s="552"/>
      <c r="BG126" s="552"/>
      <c r="BH126" s="552"/>
      <c r="BI126" s="552"/>
      <c r="BJ126" s="552"/>
      <c r="BK126" s="552"/>
      <c r="BL126" s="552"/>
      <c r="BM126" s="552"/>
      <c r="BN126" s="552"/>
      <c r="BO126" s="552"/>
      <c r="BP126" s="552"/>
      <c r="BQ126" s="552"/>
      <c r="BR126" s="552"/>
      <c r="BS126" s="552"/>
      <c r="BT126" s="552"/>
      <c r="BU126" s="552"/>
      <c r="BV126" s="552"/>
      <c r="BW126" s="552"/>
      <c r="BX126" s="552"/>
      <c r="BY126" s="552"/>
      <c r="BZ126" s="552"/>
      <c r="CA126" s="552"/>
      <c r="CB126" s="552"/>
      <c r="CC126" s="552"/>
      <c r="CD126" s="552"/>
      <c r="CE126" s="552"/>
      <c r="CF126" s="552"/>
      <c r="CG126" s="552"/>
      <c r="CH126" s="552"/>
      <c r="CI126" s="552"/>
      <c r="CJ126" s="552"/>
      <c r="CK126" s="552"/>
      <c r="CL126" s="552"/>
      <c r="CM126" s="552"/>
      <c r="CN126" s="552"/>
      <c r="CO126" s="552"/>
      <c r="CP126" s="552"/>
      <c r="CQ126" s="552"/>
      <c r="CR126" s="552"/>
      <c r="CS126" s="552"/>
      <c r="CT126" s="552"/>
      <c r="CU126" s="552"/>
      <c r="CV126" s="552"/>
      <c r="CW126" s="552"/>
      <c r="CX126" s="552"/>
      <c r="CY126" s="552"/>
      <c r="CZ126" s="552"/>
      <c r="DA126" s="552"/>
      <c r="DB126" s="552"/>
      <c r="DC126" s="552"/>
      <c r="DD126" s="552"/>
      <c r="DE126" s="552"/>
      <c r="DF126" s="552"/>
      <c r="DG126" s="552"/>
      <c r="DH126" s="552"/>
      <c r="DI126" s="552"/>
      <c r="DJ126" s="552"/>
      <c r="DK126" s="552"/>
      <c r="DL126" s="552"/>
      <c r="DM126" s="552"/>
      <c r="DN126" s="552"/>
      <c r="DO126" s="552"/>
      <c r="DP126" s="552"/>
      <c r="DQ126" s="552"/>
      <c r="DR126" s="552"/>
      <c r="DS126" s="552"/>
      <c r="DT126" s="552"/>
      <c r="DU126" s="552"/>
      <c r="DV126" s="552"/>
      <c r="DW126" s="552"/>
      <c r="DX126" s="552"/>
      <c r="DY126" s="552"/>
      <c r="DZ126" s="552"/>
      <c r="EA126" s="552"/>
      <c r="EB126" s="552"/>
      <c r="EC126" s="552"/>
      <c r="ED126" s="552"/>
      <c r="EE126" s="552"/>
      <c r="EF126" s="552"/>
      <c r="EG126" s="552"/>
      <c r="EH126" s="552"/>
      <c r="EI126" s="552"/>
      <c r="EJ126" s="552"/>
      <c r="EK126" s="552"/>
      <c r="EL126" s="552"/>
      <c r="EM126" s="552"/>
      <c r="EN126" s="552"/>
      <c r="EO126" s="552"/>
      <c r="EP126" s="552"/>
      <c r="EQ126" s="552"/>
      <c r="ER126" s="552"/>
      <c r="ES126" s="552"/>
      <c r="ET126" s="552"/>
      <c r="EU126" s="552"/>
      <c r="EV126" s="552"/>
      <c r="EW126" s="552"/>
      <c r="EX126" s="552"/>
      <c r="EY126" s="552"/>
      <c r="EZ126" s="552"/>
      <c r="FA126" s="552"/>
      <c r="FB126" s="552"/>
      <c r="FC126" s="552"/>
      <c r="FD126" s="552"/>
      <c r="FE126" s="552"/>
      <c r="FF126" s="552"/>
      <c r="FG126" s="552"/>
      <c r="FH126" s="552"/>
      <c r="FI126" s="552"/>
      <c r="FJ126" s="552"/>
      <c r="FK126" s="552"/>
      <c r="FL126" s="552"/>
      <c r="FM126" s="552"/>
      <c r="FN126" s="552"/>
      <c r="FO126" s="552"/>
      <c r="FP126" s="552"/>
      <c r="FQ126" s="552"/>
      <c r="FR126" s="552"/>
      <c r="FS126" s="552"/>
      <c r="FT126" s="552"/>
      <c r="FU126" s="552"/>
      <c r="FV126" s="552"/>
      <c r="FW126" s="552"/>
      <c r="FX126" s="552"/>
      <c r="FY126" s="552"/>
      <c r="FZ126" s="552"/>
      <c r="GA126" s="552"/>
      <c r="GB126" s="552"/>
      <c r="GC126" s="552"/>
      <c r="GD126" s="552"/>
      <c r="GE126" s="552"/>
      <c r="GF126" s="552"/>
      <c r="GG126" s="552"/>
      <c r="GH126" s="552"/>
      <c r="GI126" s="552"/>
      <c r="GJ126" s="552"/>
      <c r="GK126" s="552"/>
      <c r="GL126" s="552"/>
      <c r="GM126" s="552"/>
      <c r="GN126" s="552"/>
      <c r="GO126" s="552"/>
      <c r="GP126" s="552"/>
      <c r="GQ126" s="552"/>
      <c r="GR126" s="552"/>
      <c r="GS126" s="552"/>
      <c r="GT126" s="552"/>
      <c r="GU126" s="552"/>
      <c r="GV126" s="552"/>
      <c r="GW126" s="552"/>
      <c r="GX126" s="552"/>
      <c r="GY126" s="552"/>
      <c r="GZ126" s="552"/>
      <c r="HA126" s="552"/>
      <c r="HB126" s="552"/>
      <c r="HC126" s="552"/>
      <c r="HD126" s="552"/>
      <c r="HE126" s="552"/>
      <c r="HF126" s="552"/>
      <c r="HG126" s="552"/>
      <c r="HH126" s="552"/>
      <c r="HI126" s="552"/>
      <c r="HJ126" s="552"/>
      <c r="HK126" s="552"/>
      <c r="HL126" s="552"/>
      <c r="HM126" s="552"/>
      <c r="HN126" s="552"/>
      <c r="HO126" s="552"/>
      <c r="HP126" s="552"/>
      <c r="HQ126" s="552"/>
      <c r="HR126" s="552"/>
      <c r="HS126" s="552"/>
      <c r="HT126" s="552"/>
      <c r="HU126" s="552"/>
      <c r="HV126" s="552"/>
      <c r="HW126" s="552"/>
      <c r="HX126" s="552"/>
      <c r="HY126" s="552"/>
      <c r="HZ126" s="552"/>
      <c r="IA126" s="552"/>
      <c r="IB126" s="552"/>
      <c r="IC126" s="552"/>
      <c r="ID126" s="552"/>
      <c r="IE126" s="552"/>
      <c r="IF126" s="552"/>
      <c r="IG126" s="552"/>
      <c r="IH126" s="552"/>
      <c r="II126" s="552"/>
      <c r="IJ126" s="552"/>
      <c r="IK126" s="552"/>
      <c r="IL126" s="552"/>
      <c r="IM126" s="552"/>
      <c r="IN126" s="552"/>
      <c r="IO126" s="552"/>
      <c r="IP126" s="552"/>
    </row>
    <row r="127" spans="1:250" s="553" customFormat="1" ht="12" customHeight="1">
      <c r="A127" s="554"/>
      <c r="B127" s="555"/>
      <c r="C127" s="556"/>
      <c r="D127" s="557"/>
      <c r="E127" s="558"/>
      <c r="F127" s="558"/>
      <c r="G127" s="558"/>
      <c r="H127" s="558"/>
      <c r="I127" s="558"/>
      <c r="J127" s="558"/>
      <c r="K127" s="556"/>
      <c r="L127" s="556"/>
      <c r="M127" s="559"/>
      <c r="N127" s="559"/>
      <c r="O127" s="559"/>
      <c r="P127" s="560"/>
      <c r="Q127" s="720"/>
      <c r="R127" s="550"/>
      <c r="S127" s="550"/>
      <c r="T127" s="550"/>
      <c r="U127" s="550"/>
      <c r="V127" s="550"/>
      <c r="W127" s="550"/>
      <c r="X127" s="550"/>
      <c r="Y127" s="550"/>
      <c r="Z127" s="550"/>
      <c r="AA127" s="550"/>
      <c r="AB127" s="551"/>
      <c r="AC127" s="551"/>
      <c r="AD127" s="551"/>
      <c r="AE127" s="551"/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1"/>
      <c r="AQ127" s="552"/>
      <c r="AR127" s="552"/>
      <c r="AS127" s="552"/>
      <c r="AT127" s="552"/>
      <c r="AU127" s="552"/>
      <c r="AV127" s="552"/>
      <c r="AW127" s="552"/>
      <c r="AX127" s="552"/>
      <c r="AY127" s="552"/>
      <c r="AZ127" s="552"/>
      <c r="BA127" s="552"/>
      <c r="BB127" s="552"/>
      <c r="BC127" s="552"/>
      <c r="BD127" s="552"/>
      <c r="BE127" s="552"/>
      <c r="BF127" s="552"/>
      <c r="BG127" s="552"/>
      <c r="BH127" s="552"/>
      <c r="BI127" s="552"/>
      <c r="BJ127" s="552"/>
      <c r="BK127" s="552"/>
      <c r="BL127" s="552"/>
      <c r="BM127" s="552"/>
      <c r="BN127" s="552"/>
      <c r="BO127" s="552"/>
      <c r="BP127" s="552"/>
      <c r="BQ127" s="552"/>
      <c r="BR127" s="552"/>
      <c r="BS127" s="552"/>
      <c r="BT127" s="552"/>
      <c r="BU127" s="552"/>
      <c r="BV127" s="552"/>
      <c r="BW127" s="552"/>
      <c r="BX127" s="552"/>
      <c r="BY127" s="552"/>
      <c r="BZ127" s="552"/>
      <c r="CA127" s="552"/>
      <c r="CB127" s="552"/>
      <c r="CC127" s="552"/>
      <c r="CD127" s="552"/>
      <c r="CE127" s="552"/>
      <c r="CF127" s="552"/>
      <c r="CG127" s="552"/>
      <c r="CH127" s="552"/>
      <c r="CI127" s="552"/>
      <c r="CJ127" s="552"/>
      <c r="CK127" s="552"/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  <c r="CY127" s="552"/>
      <c r="CZ127" s="552"/>
      <c r="DA127" s="552"/>
      <c r="DB127" s="552"/>
      <c r="DC127" s="552"/>
      <c r="DD127" s="552"/>
      <c r="DE127" s="552"/>
      <c r="DF127" s="552"/>
      <c r="DG127" s="552"/>
      <c r="DH127" s="552"/>
      <c r="DI127" s="552"/>
      <c r="DJ127" s="552"/>
      <c r="DK127" s="552"/>
      <c r="DL127" s="552"/>
      <c r="DM127" s="552"/>
      <c r="DN127" s="552"/>
      <c r="DO127" s="552"/>
      <c r="DP127" s="552"/>
      <c r="DQ127" s="552"/>
      <c r="DR127" s="552"/>
      <c r="DS127" s="552"/>
      <c r="DT127" s="552"/>
      <c r="DU127" s="552"/>
      <c r="DV127" s="552"/>
      <c r="DW127" s="552"/>
      <c r="DX127" s="552"/>
      <c r="DY127" s="552"/>
      <c r="DZ127" s="552"/>
      <c r="EA127" s="552"/>
      <c r="EB127" s="552"/>
      <c r="EC127" s="552"/>
      <c r="ED127" s="552"/>
      <c r="EE127" s="552"/>
      <c r="EF127" s="552"/>
      <c r="EG127" s="552"/>
      <c r="EH127" s="552"/>
      <c r="EI127" s="552"/>
      <c r="EJ127" s="552"/>
      <c r="EK127" s="552"/>
      <c r="EL127" s="552"/>
      <c r="EM127" s="552"/>
      <c r="EN127" s="552"/>
      <c r="EO127" s="552"/>
      <c r="EP127" s="552"/>
      <c r="EQ127" s="552"/>
      <c r="ER127" s="552"/>
      <c r="ES127" s="552"/>
      <c r="ET127" s="552"/>
      <c r="EU127" s="552"/>
      <c r="EV127" s="552"/>
      <c r="EW127" s="552"/>
      <c r="EX127" s="552"/>
      <c r="EY127" s="552"/>
      <c r="EZ127" s="552"/>
      <c r="FA127" s="552"/>
      <c r="FB127" s="552"/>
      <c r="FC127" s="552"/>
      <c r="FD127" s="552"/>
      <c r="FE127" s="552"/>
      <c r="FF127" s="552"/>
      <c r="FG127" s="552"/>
      <c r="FH127" s="552"/>
      <c r="FI127" s="552"/>
      <c r="FJ127" s="552"/>
      <c r="FK127" s="552"/>
      <c r="FL127" s="552"/>
      <c r="FM127" s="552"/>
      <c r="FN127" s="552"/>
      <c r="FO127" s="552"/>
      <c r="FP127" s="552"/>
      <c r="FQ127" s="552"/>
      <c r="FR127" s="552"/>
      <c r="FS127" s="552"/>
      <c r="FT127" s="552"/>
      <c r="FU127" s="552"/>
      <c r="FV127" s="552"/>
      <c r="FW127" s="552"/>
      <c r="FX127" s="552"/>
      <c r="FY127" s="552"/>
      <c r="FZ127" s="552"/>
      <c r="GA127" s="552"/>
      <c r="GB127" s="552"/>
      <c r="GC127" s="552"/>
      <c r="GD127" s="552"/>
      <c r="GE127" s="552"/>
      <c r="GF127" s="552"/>
      <c r="GG127" s="552"/>
      <c r="GH127" s="552"/>
      <c r="GI127" s="552"/>
      <c r="GJ127" s="552"/>
      <c r="GK127" s="552"/>
      <c r="GL127" s="552"/>
      <c r="GM127" s="552"/>
      <c r="GN127" s="552"/>
      <c r="GO127" s="552"/>
      <c r="GP127" s="552"/>
      <c r="GQ127" s="552"/>
      <c r="GR127" s="552"/>
      <c r="GS127" s="552"/>
      <c r="GT127" s="552"/>
      <c r="GU127" s="552"/>
      <c r="GV127" s="552"/>
      <c r="GW127" s="552"/>
      <c r="GX127" s="552"/>
      <c r="GY127" s="552"/>
      <c r="GZ127" s="552"/>
      <c r="HA127" s="552"/>
      <c r="HB127" s="552"/>
      <c r="HC127" s="552"/>
      <c r="HD127" s="552"/>
      <c r="HE127" s="552"/>
      <c r="HF127" s="552"/>
      <c r="HG127" s="552"/>
      <c r="HH127" s="552"/>
      <c r="HI127" s="552"/>
      <c r="HJ127" s="552"/>
      <c r="HK127" s="552"/>
      <c r="HL127" s="552"/>
      <c r="HM127" s="552"/>
      <c r="HN127" s="552"/>
      <c r="HO127" s="552"/>
      <c r="HP127" s="552"/>
      <c r="HQ127" s="552"/>
      <c r="HR127" s="552"/>
      <c r="HS127" s="552"/>
      <c r="HT127" s="552"/>
      <c r="HU127" s="552"/>
      <c r="HV127" s="552"/>
      <c r="HW127" s="552"/>
      <c r="HX127" s="552"/>
      <c r="HY127" s="552"/>
      <c r="HZ127" s="552"/>
      <c r="IA127" s="552"/>
      <c r="IB127" s="552"/>
      <c r="IC127" s="552"/>
      <c r="ID127" s="552"/>
      <c r="IE127" s="552"/>
      <c r="IF127" s="552"/>
      <c r="IG127" s="552"/>
      <c r="IH127" s="552"/>
      <c r="II127" s="552"/>
      <c r="IJ127" s="552"/>
      <c r="IK127" s="552"/>
      <c r="IL127" s="552"/>
      <c r="IM127" s="552"/>
      <c r="IN127" s="552"/>
      <c r="IO127" s="552"/>
      <c r="IP127" s="552"/>
    </row>
    <row r="128" spans="1:250" s="553" customFormat="1" ht="12" customHeight="1">
      <c r="A128" s="554"/>
      <c r="B128" s="555"/>
      <c r="C128" s="556"/>
      <c r="D128" s="557"/>
      <c r="E128" s="558"/>
      <c r="F128" s="558"/>
      <c r="G128" s="558"/>
      <c r="H128" s="558"/>
      <c r="I128" s="558"/>
      <c r="J128" s="558"/>
      <c r="K128" s="556"/>
      <c r="L128" s="556"/>
      <c r="M128" s="559"/>
      <c r="N128" s="559"/>
      <c r="O128" s="559"/>
      <c r="P128" s="560"/>
      <c r="Q128" s="720"/>
      <c r="R128" s="550"/>
      <c r="S128" s="550"/>
      <c r="T128" s="550"/>
      <c r="U128" s="550"/>
      <c r="V128" s="550"/>
      <c r="W128" s="550"/>
      <c r="X128" s="550"/>
      <c r="Y128" s="550"/>
      <c r="Z128" s="550"/>
      <c r="AA128" s="550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2"/>
      <c r="AR128" s="552"/>
      <c r="AS128" s="552"/>
      <c r="AT128" s="552"/>
      <c r="AU128" s="552"/>
      <c r="AV128" s="552"/>
      <c r="AW128" s="552"/>
      <c r="AX128" s="552"/>
      <c r="AY128" s="552"/>
      <c r="AZ128" s="552"/>
      <c r="BA128" s="552"/>
      <c r="BB128" s="552"/>
      <c r="BC128" s="552"/>
      <c r="BD128" s="552"/>
      <c r="BE128" s="552"/>
      <c r="BF128" s="552"/>
      <c r="BG128" s="552"/>
      <c r="BH128" s="552"/>
      <c r="BI128" s="552"/>
      <c r="BJ128" s="552"/>
      <c r="BK128" s="552"/>
      <c r="BL128" s="552"/>
      <c r="BM128" s="552"/>
      <c r="BN128" s="552"/>
      <c r="BO128" s="552"/>
      <c r="BP128" s="552"/>
      <c r="BQ128" s="552"/>
      <c r="BR128" s="552"/>
      <c r="BS128" s="552"/>
      <c r="BT128" s="552"/>
      <c r="BU128" s="552"/>
      <c r="BV128" s="552"/>
      <c r="BW128" s="552"/>
      <c r="BX128" s="552"/>
      <c r="BY128" s="552"/>
      <c r="BZ128" s="552"/>
      <c r="CA128" s="552"/>
      <c r="CB128" s="552"/>
      <c r="CC128" s="552"/>
      <c r="CD128" s="552"/>
      <c r="CE128" s="552"/>
      <c r="CF128" s="552"/>
      <c r="CG128" s="552"/>
      <c r="CH128" s="552"/>
      <c r="CI128" s="552"/>
      <c r="CJ128" s="552"/>
      <c r="CK128" s="552"/>
      <c r="CL128" s="552"/>
      <c r="CM128" s="552"/>
      <c r="CN128" s="552"/>
      <c r="CO128" s="552"/>
      <c r="CP128" s="552"/>
      <c r="CQ128" s="552"/>
      <c r="CR128" s="552"/>
      <c r="CS128" s="552"/>
      <c r="CT128" s="552"/>
      <c r="CU128" s="552"/>
      <c r="CV128" s="552"/>
      <c r="CW128" s="552"/>
      <c r="CX128" s="552"/>
      <c r="CY128" s="552"/>
      <c r="CZ128" s="552"/>
      <c r="DA128" s="552"/>
      <c r="DB128" s="552"/>
      <c r="DC128" s="552"/>
      <c r="DD128" s="552"/>
      <c r="DE128" s="552"/>
      <c r="DF128" s="552"/>
      <c r="DG128" s="552"/>
      <c r="DH128" s="552"/>
      <c r="DI128" s="552"/>
      <c r="DJ128" s="552"/>
      <c r="DK128" s="552"/>
      <c r="DL128" s="552"/>
      <c r="DM128" s="552"/>
      <c r="DN128" s="552"/>
      <c r="DO128" s="552"/>
      <c r="DP128" s="552"/>
      <c r="DQ128" s="552"/>
      <c r="DR128" s="552"/>
      <c r="DS128" s="552"/>
      <c r="DT128" s="552"/>
      <c r="DU128" s="552"/>
      <c r="DV128" s="552"/>
      <c r="DW128" s="552"/>
      <c r="DX128" s="552"/>
      <c r="DY128" s="552"/>
      <c r="DZ128" s="552"/>
      <c r="EA128" s="552"/>
      <c r="EB128" s="552"/>
      <c r="EC128" s="552"/>
      <c r="ED128" s="552"/>
      <c r="EE128" s="552"/>
      <c r="EF128" s="552"/>
      <c r="EG128" s="552"/>
      <c r="EH128" s="552"/>
      <c r="EI128" s="552"/>
      <c r="EJ128" s="552"/>
      <c r="EK128" s="552"/>
      <c r="EL128" s="552"/>
      <c r="EM128" s="552"/>
      <c r="EN128" s="552"/>
      <c r="EO128" s="552"/>
      <c r="EP128" s="552"/>
      <c r="EQ128" s="552"/>
      <c r="ER128" s="552"/>
      <c r="ES128" s="552"/>
      <c r="ET128" s="552"/>
      <c r="EU128" s="552"/>
      <c r="EV128" s="552"/>
      <c r="EW128" s="552"/>
      <c r="EX128" s="552"/>
      <c r="EY128" s="552"/>
      <c r="EZ128" s="552"/>
      <c r="FA128" s="552"/>
      <c r="FB128" s="552"/>
      <c r="FC128" s="552"/>
      <c r="FD128" s="552"/>
      <c r="FE128" s="552"/>
      <c r="FF128" s="552"/>
      <c r="FG128" s="552"/>
      <c r="FH128" s="552"/>
      <c r="FI128" s="552"/>
      <c r="FJ128" s="552"/>
      <c r="FK128" s="552"/>
      <c r="FL128" s="552"/>
      <c r="FM128" s="552"/>
      <c r="FN128" s="552"/>
      <c r="FO128" s="552"/>
      <c r="FP128" s="552"/>
      <c r="FQ128" s="552"/>
      <c r="FR128" s="552"/>
      <c r="FS128" s="552"/>
      <c r="FT128" s="552"/>
      <c r="FU128" s="552"/>
      <c r="FV128" s="552"/>
      <c r="FW128" s="552"/>
      <c r="FX128" s="552"/>
      <c r="FY128" s="552"/>
      <c r="FZ128" s="552"/>
      <c r="GA128" s="552"/>
      <c r="GB128" s="552"/>
      <c r="GC128" s="552"/>
      <c r="GD128" s="552"/>
      <c r="GE128" s="552"/>
      <c r="GF128" s="552"/>
      <c r="GG128" s="552"/>
      <c r="GH128" s="552"/>
      <c r="GI128" s="552"/>
      <c r="GJ128" s="552"/>
      <c r="GK128" s="552"/>
      <c r="GL128" s="552"/>
      <c r="GM128" s="552"/>
      <c r="GN128" s="552"/>
      <c r="GO128" s="552"/>
      <c r="GP128" s="552"/>
      <c r="GQ128" s="552"/>
      <c r="GR128" s="552"/>
      <c r="GS128" s="552"/>
      <c r="GT128" s="552"/>
      <c r="GU128" s="552"/>
      <c r="GV128" s="552"/>
      <c r="GW128" s="552"/>
      <c r="GX128" s="552"/>
      <c r="GY128" s="552"/>
      <c r="GZ128" s="552"/>
      <c r="HA128" s="552"/>
      <c r="HB128" s="552"/>
      <c r="HC128" s="552"/>
      <c r="HD128" s="552"/>
      <c r="HE128" s="552"/>
      <c r="HF128" s="552"/>
      <c r="HG128" s="552"/>
      <c r="HH128" s="552"/>
      <c r="HI128" s="552"/>
      <c r="HJ128" s="552"/>
      <c r="HK128" s="552"/>
      <c r="HL128" s="552"/>
      <c r="HM128" s="552"/>
      <c r="HN128" s="552"/>
      <c r="HO128" s="552"/>
      <c r="HP128" s="552"/>
      <c r="HQ128" s="552"/>
      <c r="HR128" s="552"/>
      <c r="HS128" s="552"/>
      <c r="HT128" s="552"/>
      <c r="HU128" s="552"/>
      <c r="HV128" s="552"/>
      <c r="HW128" s="552"/>
      <c r="HX128" s="552"/>
      <c r="HY128" s="552"/>
      <c r="HZ128" s="552"/>
      <c r="IA128" s="552"/>
      <c r="IB128" s="552"/>
      <c r="IC128" s="552"/>
      <c r="ID128" s="552"/>
      <c r="IE128" s="552"/>
      <c r="IF128" s="552"/>
      <c r="IG128" s="552"/>
      <c r="IH128" s="552"/>
      <c r="II128" s="552"/>
      <c r="IJ128" s="552"/>
      <c r="IK128" s="552"/>
      <c r="IL128" s="552"/>
      <c r="IM128" s="552"/>
      <c r="IN128" s="552"/>
      <c r="IO128" s="552"/>
      <c r="IP128" s="552"/>
    </row>
    <row r="129" spans="1:250" s="553" customFormat="1" ht="12" customHeight="1">
      <c r="A129" s="554"/>
      <c r="B129" s="555"/>
      <c r="C129" s="556"/>
      <c r="D129" s="557"/>
      <c r="E129" s="558"/>
      <c r="F129" s="558"/>
      <c r="G129" s="558"/>
      <c r="H129" s="558"/>
      <c r="I129" s="558"/>
      <c r="J129" s="558"/>
      <c r="K129" s="556"/>
      <c r="L129" s="556"/>
      <c r="M129" s="559"/>
      <c r="N129" s="559"/>
      <c r="O129" s="559"/>
      <c r="P129" s="560"/>
      <c r="Q129" s="720"/>
      <c r="R129" s="550"/>
      <c r="S129" s="550"/>
      <c r="T129" s="550"/>
      <c r="U129" s="550"/>
      <c r="V129" s="550"/>
      <c r="W129" s="550"/>
      <c r="X129" s="550"/>
      <c r="Y129" s="550"/>
      <c r="Z129" s="550"/>
      <c r="AA129" s="550"/>
      <c r="AB129" s="551"/>
      <c r="AC129" s="551"/>
      <c r="AD129" s="551"/>
      <c r="AE129" s="551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1"/>
      <c r="AQ129" s="552"/>
      <c r="AR129" s="552"/>
      <c r="AS129" s="552"/>
      <c r="AT129" s="552"/>
      <c r="AU129" s="552"/>
      <c r="AV129" s="552"/>
      <c r="AW129" s="552"/>
      <c r="AX129" s="552"/>
      <c r="AY129" s="552"/>
      <c r="AZ129" s="552"/>
      <c r="BA129" s="552"/>
      <c r="BB129" s="552"/>
      <c r="BC129" s="552"/>
      <c r="BD129" s="552"/>
      <c r="BE129" s="552"/>
      <c r="BF129" s="552"/>
      <c r="BG129" s="552"/>
      <c r="BH129" s="552"/>
      <c r="BI129" s="552"/>
      <c r="BJ129" s="552"/>
      <c r="BK129" s="552"/>
      <c r="BL129" s="552"/>
      <c r="BM129" s="552"/>
      <c r="BN129" s="552"/>
      <c r="BO129" s="552"/>
      <c r="BP129" s="552"/>
      <c r="BQ129" s="552"/>
      <c r="BR129" s="552"/>
      <c r="BS129" s="552"/>
      <c r="BT129" s="552"/>
      <c r="BU129" s="552"/>
      <c r="BV129" s="552"/>
      <c r="BW129" s="552"/>
      <c r="BX129" s="552"/>
      <c r="BY129" s="552"/>
      <c r="BZ129" s="552"/>
      <c r="CA129" s="552"/>
      <c r="CB129" s="552"/>
      <c r="CC129" s="552"/>
      <c r="CD129" s="552"/>
      <c r="CE129" s="552"/>
      <c r="CF129" s="552"/>
      <c r="CG129" s="552"/>
      <c r="CH129" s="552"/>
      <c r="CI129" s="552"/>
      <c r="CJ129" s="552"/>
      <c r="CK129" s="552"/>
      <c r="CL129" s="552"/>
      <c r="CM129" s="552"/>
      <c r="CN129" s="552"/>
      <c r="CO129" s="552"/>
      <c r="CP129" s="552"/>
      <c r="CQ129" s="552"/>
      <c r="CR129" s="552"/>
      <c r="CS129" s="552"/>
      <c r="CT129" s="552"/>
      <c r="CU129" s="552"/>
      <c r="CV129" s="552"/>
      <c r="CW129" s="552"/>
      <c r="CX129" s="552"/>
      <c r="CY129" s="552"/>
      <c r="CZ129" s="552"/>
      <c r="DA129" s="552"/>
      <c r="DB129" s="552"/>
      <c r="DC129" s="552"/>
      <c r="DD129" s="552"/>
      <c r="DE129" s="552"/>
      <c r="DF129" s="552"/>
      <c r="DG129" s="552"/>
      <c r="DH129" s="552"/>
      <c r="DI129" s="552"/>
      <c r="DJ129" s="552"/>
      <c r="DK129" s="552"/>
      <c r="DL129" s="552"/>
      <c r="DM129" s="552"/>
      <c r="DN129" s="552"/>
      <c r="DO129" s="552"/>
      <c r="DP129" s="552"/>
      <c r="DQ129" s="552"/>
      <c r="DR129" s="552"/>
      <c r="DS129" s="552"/>
      <c r="DT129" s="552"/>
      <c r="DU129" s="552"/>
      <c r="DV129" s="552"/>
      <c r="DW129" s="552"/>
      <c r="DX129" s="552"/>
      <c r="DY129" s="552"/>
      <c r="DZ129" s="552"/>
      <c r="EA129" s="552"/>
      <c r="EB129" s="552"/>
      <c r="EC129" s="552"/>
      <c r="ED129" s="552"/>
      <c r="EE129" s="552"/>
      <c r="EF129" s="552"/>
      <c r="EG129" s="552"/>
      <c r="EH129" s="552"/>
      <c r="EI129" s="552"/>
      <c r="EJ129" s="552"/>
      <c r="EK129" s="552"/>
      <c r="EL129" s="552"/>
      <c r="EM129" s="552"/>
      <c r="EN129" s="552"/>
      <c r="EO129" s="552"/>
      <c r="EP129" s="552"/>
      <c r="EQ129" s="552"/>
      <c r="ER129" s="552"/>
      <c r="ES129" s="552"/>
      <c r="ET129" s="552"/>
      <c r="EU129" s="552"/>
      <c r="EV129" s="552"/>
      <c r="EW129" s="552"/>
      <c r="EX129" s="552"/>
      <c r="EY129" s="552"/>
      <c r="EZ129" s="552"/>
      <c r="FA129" s="552"/>
      <c r="FB129" s="552"/>
      <c r="FC129" s="552"/>
      <c r="FD129" s="552"/>
      <c r="FE129" s="552"/>
      <c r="FF129" s="552"/>
      <c r="FG129" s="552"/>
      <c r="FH129" s="552"/>
      <c r="FI129" s="552"/>
      <c r="FJ129" s="552"/>
      <c r="FK129" s="552"/>
      <c r="FL129" s="552"/>
      <c r="FM129" s="552"/>
      <c r="FN129" s="552"/>
      <c r="FO129" s="552"/>
      <c r="FP129" s="552"/>
      <c r="FQ129" s="552"/>
      <c r="FR129" s="552"/>
      <c r="FS129" s="552"/>
      <c r="FT129" s="552"/>
      <c r="FU129" s="552"/>
      <c r="FV129" s="552"/>
      <c r="FW129" s="552"/>
      <c r="FX129" s="552"/>
      <c r="FY129" s="552"/>
      <c r="FZ129" s="552"/>
      <c r="GA129" s="552"/>
      <c r="GB129" s="552"/>
      <c r="GC129" s="552"/>
      <c r="GD129" s="552"/>
      <c r="GE129" s="552"/>
      <c r="GF129" s="552"/>
      <c r="GG129" s="552"/>
      <c r="GH129" s="552"/>
      <c r="GI129" s="552"/>
      <c r="GJ129" s="552"/>
      <c r="GK129" s="552"/>
      <c r="GL129" s="552"/>
      <c r="GM129" s="552"/>
      <c r="GN129" s="552"/>
      <c r="GO129" s="552"/>
      <c r="GP129" s="552"/>
      <c r="GQ129" s="552"/>
      <c r="GR129" s="552"/>
      <c r="GS129" s="552"/>
      <c r="GT129" s="552"/>
      <c r="GU129" s="552"/>
      <c r="GV129" s="552"/>
      <c r="GW129" s="552"/>
      <c r="GX129" s="552"/>
      <c r="GY129" s="552"/>
      <c r="GZ129" s="552"/>
      <c r="HA129" s="552"/>
      <c r="HB129" s="552"/>
      <c r="HC129" s="552"/>
      <c r="HD129" s="552"/>
      <c r="HE129" s="552"/>
      <c r="HF129" s="552"/>
      <c r="HG129" s="552"/>
      <c r="HH129" s="552"/>
      <c r="HI129" s="552"/>
      <c r="HJ129" s="552"/>
      <c r="HK129" s="552"/>
      <c r="HL129" s="552"/>
      <c r="HM129" s="552"/>
      <c r="HN129" s="552"/>
      <c r="HO129" s="552"/>
      <c r="HP129" s="552"/>
      <c r="HQ129" s="552"/>
      <c r="HR129" s="552"/>
      <c r="HS129" s="552"/>
      <c r="HT129" s="552"/>
      <c r="HU129" s="552"/>
      <c r="HV129" s="552"/>
      <c r="HW129" s="552"/>
      <c r="HX129" s="552"/>
      <c r="HY129" s="552"/>
      <c r="HZ129" s="552"/>
      <c r="IA129" s="552"/>
      <c r="IB129" s="552"/>
      <c r="IC129" s="552"/>
      <c r="ID129" s="552"/>
      <c r="IE129" s="552"/>
      <c r="IF129" s="552"/>
      <c r="IG129" s="552"/>
      <c r="IH129" s="552"/>
      <c r="II129" s="552"/>
      <c r="IJ129" s="552"/>
      <c r="IK129" s="552"/>
      <c r="IL129" s="552"/>
      <c r="IM129" s="552"/>
      <c r="IN129" s="552"/>
      <c r="IO129" s="552"/>
      <c r="IP129" s="552"/>
    </row>
    <row r="130" spans="1:250" s="553" customFormat="1" ht="12" customHeight="1">
      <c r="A130" s="554"/>
      <c r="B130" s="555"/>
      <c r="C130" s="556"/>
      <c r="D130" s="557"/>
      <c r="E130" s="558"/>
      <c r="F130" s="558"/>
      <c r="G130" s="558"/>
      <c r="H130" s="558"/>
      <c r="I130" s="558"/>
      <c r="J130" s="558"/>
      <c r="K130" s="556"/>
      <c r="L130" s="556"/>
      <c r="M130" s="559"/>
      <c r="N130" s="559"/>
      <c r="O130" s="559"/>
      <c r="P130" s="560"/>
      <c r="Q130" s="720"/>
      <c r="R130" s="550"/>
      <c r="S130" s="550"/>
      <c r="T130" s="550"/>
      <c r="U130" s="550"/>
      <c r="V130" s="550"/>
      <c r="W130" s="550"/>
      <c r="X130" s="550"/>
      <c r="Y130" s="550"/>
      <c r="Z130" s="550"/>
      <c r="AA130" s="550"/>
      <c r="AB130" s="551"/>
      <c r="AC130" s="551"/>
      <c r="AD130" s="551"/>
      <c r="AE130" s="551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2"/>
      <c r="AR130" s="552"/>
      <c r="AS130" s="552"/>
      <c r="AT130" s="552"/>
      <c r="AU130" s="552"/>
      <c r="AV130" s="552"/>
      <c r="AW130" s="552"/>
      <c r="AX130" s="552"/>
      <c r="AY130" s="552"/>
      <c r="AZ130" s="552"/>
      <c r="BA130" s="552"/>
      <c r="BB130" s="552"/>
      <c r="BC130" s="552"/>
      <c r="BD130" s="552"/>
      <c r="BE130" s="552"/>
      <c r="BF130" s="552"/>
      <c r="BG130" s="552"/>
      <c r="BH130" s="552"/>
      <c r="BI130" s="552"/>
      <c r="BJ130" s="552"/>
      <c r="BK130" s="552"/>
      <c r="BL130" s="552"/>
      <c r="BM130" s="552"/>
      <c r="BN130" s="552"/>
      <c r="BO130" s="552"/>
      <c r="BP130" s="552"/>
      <c r="BQ130" s="552"/>
      <c r="BR130" s="552"/>
      <c r="BS130" s="552"/>
      <c r="BT130" s="552"/>
      <c r="BU130" s="552"/>
      <c r="BV130" s="552"/>
      <c r="BW130" s="552"/>
      <c r="BX130" s="552"/>
      <c r="BY130" s="552"/>
      <c r="BZ130" s="552"/>
      <c r="CA130" s="552"/>
      <c r="CB130" s="552"/>
      <c r="CC130" s="552"/>
      <c r="CD130" s="552"/>
      <c r="CE130" s="552"/>
      <c r="CF130" s="552"/>
      <c r="CG130" s="552"/>
      <c r="CH130" s="552"/>
      <c r="CI130" s="552"/>
      <c r="CJ130" s="552"/>
      <c r="CK130" s="552"/>
      <c r="CL130" s="552"/>
      <c r="CM130" s="552"/>
      <c r="CN130" s="552"/>
      <c r="CO130" s="552"/>
      <c r="CP130" s="552"/>
      <c r="CQ130" s="552"/>
      <c r="CR130" s="552"/>
      <c r="CS130" s="552"/>
      <c r="CT130" s="552"/>
      <c r="CU130" s="552"/>
      <c r="CV130" s="552"/>
      <c r="CW130" s="552"/>
      <c r="CX130" s="552"/>
      <c r="CY130" s="552"/>
      <c r="CZ130" s="552"/>
      <c r="DA130" s="552"/>
      <c r="DB130" s="552"/>
      <c r="DC130" s="552"/>
      <c r="DD130" s="552"/>
      <c r="DE130" s="552"/>
      <c r="DF130" s="552"/>
      <c r="DG130" s="552"/>
      <c r="DH130" s="552"/>
      <c r="DI130" s="552"/>
      <c r="DJ130" s="552"/>
      <c r="DK130" s="552"/>
      <c r="DL130" s="552"/>
      <c r="DM130" s="552"/>
      <c r="DN130" s="552"/>
      <c r="DO130" s="552"/>
      <c r="DP130" s="552"/>
      <c r="DQ130" s="552"/>
      <c r="DR130" s="552"/>
      <c r="DS130" s="552"/>
      <c r="DT130" s="552"/>
      <c r="DU130" s="552"/>
      <c r="DV130" s="552"/>
      <c r="DW130" s="552"/>
      <c r="DX130" s="552"/>
      <c r="DY130" s="552"/>
      <c r="DZ130" s="552"/>
      <c r="EA130" s="552"/>
      <c r="EB130" s="552"/>
      <c r="EC130" s="552"/>
      <c r="ED130" s="552"/>
      <c r="EE130" s="552"/>
      <c r="EF130" s="552"/>
      <c r="EG130" s="552"/>
      <c r="EH130" s="552"/>
      <c r="EI130" s="552"/>
      <c r="EJ130" s="552"/>
      <c r="EK130" s="552"/>
      <c r="EL130" s="552"/>
      <c r="EM130" s="552"/>
      <c r="EN130" s="552"/>
      <c r="EO130" s="552"/>
      <c r="EP130" s="552"/>
      <c r="EQ130" s="552"/>
      <c r="ER130" s="552"/>
      <c r="ES130" s="552"/>
      <c r="ET130" s="552"/>
      <c r="EU130" s="552"/>
      <c r="EV130" s="552"/>
      <c r="EW130" s="552"/>
      <c r="EX130" s="552"/>
      <c r="EY130" s="552"/>
      <c r="EZ130" s="552"/>
      <c r="FA130" s="552"/>
      <c r="FB130" s="552"/>
      <c r="FC130" s="552"/>
      <c r="FD130" s="552"/>
      <c r="FE130" s="552"/>
      <c r="FF130" s="552"/>
      <c r="FG130" s="552"/>
      <c r="FH130" s="552"/>
      <c r="FI130" s="552"/>
      <c r="FJ130" s="552"/>
      <c r="FK130" s="552"/>
      <c r="FL130" s="552"/>
      <c r="FM130" s="552"/>
      <c r="FN130" s="552"/>
      <c r="FO130" s="552"/>
      <c r="FP130" s="552"/>
      <c r="FQ130" s="552"/>
      <c r="FR130" s="552"/>
      <c r="FS130" s="552"/>
      <c r="FT130" s="552"/>
      <c r="FU130" s="552"/>
      <c r="FV130" s="552"/>
      <c r="FW130" s="552"/>
      <c r="FX130" s="552"/>
      <c r="FY130" s="552"/>
      <c r="FZ130" s="552"/>
      <c r="GA130" s="552"/>
      <c r="GB130" s="552"/>
      <c r="GC130" s="552"/>
      <c r="GD130" s="552"/>
      <c r="GE130" s="552"/>
      <c r="GF130" s="552"/>
      <c r="GG130" s="552"/>
      <c r="GH130" s="552"/>
      <c r="GI130" s="552"/>
      <c r="GJ130" s="552"/>
      <c r="GK130" s="552"/>
      <c r="GL130" s="552"/>
      <c r="GM130" s="552"/>
      <c r="GN130" s="552"/>
      <c r="GO130" s="552"/>
      <c r="GP130" s="552"/>
      <c r="GQ130" s="552"/>
      <c r="GR130" s="552"/>
      <c r="GS130" s="552"/>
      <c r="GT130" s="552"/>
      <c r="GU130" s="552"/>
      <c r="GV130" s="552"/>
      <c r="GW130" s="552"/>
      <c r="GX130" s="552"/>
      <c r="GY130" s="552"/>
      <c r="GZ130" s="552"/>
      <c r="HA130" s="552"/>
      <c r="HB130" s="552"/>
      <c r="HC130" s="552"/>
      <c r="HD130" s="552"/>
      <c r="HE130" s="552"/>
      <c r="HF130" s="552"/>
      <c r="HG130" s="552"/>
      <c r="HH130" s="552"/>
      <c r="HI130" s="552"/>
      <c r="HJ130" s="552"/>
      <c r="HK130" s="552"/>
      <c r="HL130" s="552"/>
      <c r="HM130" s="552"/>
      <c r="HN130" s="552"/>
      <c r="HO130" s="552"/>
      <c r="HP130" s="552"/>
      <c r="HQ130" s="552"/>
      <c r="HR130" s="552"/>
      <c r="HS130" s="552"/>
      <c r="HT130" s="552"/>
      <c r="HU130" s="552"/>
      <c r="HV130" s="552"/>
      <c r="HW130" s="552"/>
      <c r="HX130" s="552"/>
      <c r="HY130" s="552"/>
      <c r="HZ130" s="552"/>
      <c r="IA130" s="552"/>
      <c r="IB130" s="552"/>
      <c r="IC130" s="552"/>
      <c r="ID130" s="552"/>
      <c r="IE130" s="552"/>
      <c r="IF130" s="552"/>
      <c r="IG130" s="552"/>
      <c r="IH130" s="552"/>
      <c r="II130" s="552"/>
      <c r="IJ130" s="552"/>
      <c r="IK130" s="552"/>
      <c r="IL130" s="552"/>
      <c r="IM130" s="552"/>
      <c r="IN130" s="552"/>
      <c r="IO130" s="552"/>
      <c r="IP130" s="552"/>
    </row>
    <row r="131" spans="1:250" s="553" customFormat="1" ht="12" customHeight="1">
      <c r="A131" s="554"/>
      <c r="B131" s="555"/>
      <c r="C131" s="556"/>
      <c r="D131" s="557"/>
      <c r="E131" s="558"/>
      <c r="F131" s="558"/>
      <c r="G131" s="558"/>
      <c r="H131" s="558"/>
      <c r="I131" s="558"/>
      <c r="J131" s="558"/>
      <c r="K131" s="556"/>
      <c r="L131" s="556"/>
      <c r="M131" s="559"/>
      <c r="N131" s="559"/>
      <c r="O131" s="559"/>
      <c r="P131" s="560"/>
      <c r="Q131" s="720"/>
      <c r="R131" s="550"/>
      <c r="S131" s="550"/>
      <c r="T131" s="550"/>
      <c r="U131" s="550"/>
      <c r="V131" s="550"/>
      <c r="W131" s="550"/>
      <c r="X131" s="550"/>
      <c r="Y131" s="550"/>
      <c r="Z131" s="550"/>
      <c r="AA131" s="550"/>
      <c r="AB131" s="551"/>
      <c r="AC131" s="551"/>
      <c r="AD131" s="551"/>
      <c r="AE131" s="551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2"/>
      <c r="AR131" s="552"/>
      <c r="AS131" s="552"/>
      <c r="AT131" s="552"/>
      <c r="AU131" s="552"/>
      <c r="AV131" s="552"/>
      <c r="AW131" s="552"/>
      <c r="AX131" s="552"/>
      <c r="AY131" s="552"/>
      <c r="AZ131" s="552"/>
      <c r="BA131" s="552"/>
      <c r="BB131" s="552"/>
      <c r="BC131" s="552"/>
      <c r="BD131" s="552"/>
      <c r="BE131" s="552"/>
      <c r="BF131" s="552"/>
      <c r="BG131" s="552"/>
      <c r="BH131" s="552"/>
      <c r="BI131" s="552"/>
      <c r="BJ131" s="552"/>
      <c r="BK131" s="552"/>
      <c r="BL131" s="552"/>
      <c r="BM131" s="552"/>
      <c r="BN131" s="552"/>
      <c r="BO131" s="552"/>
      <c r="BP131" s="552"/>
      <c r="BQ131" s="552"/>
      <c r="BR131" s="552"/>
      <c r="BS131" s="552"/>
      <c r="BT131" s="552"/>
      <c r="BU131" s="552"/>
      <c r="BV131" s="552"/>
      <c r="BW131" s="552"/>
      <c r="BX131" s="552"/>
      <c r="BY131" s="552"/>
      <c r="BZ131" s="552"/>
      <c r="CA131" s="552"/>
      <c r="CB131" s="552"/>
      <c r="CC131" s="552"/>
      <c r="CD131" s="552"/>
      <c r="CE131" s="552"/>
      <c r="CF131" s="552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  <c r="CY131" s="552"/>
      <c r="CZ131" s="552"/>
      <c r="DA131" s="552"/>
      <c r="DB131" s="552"/>
      <c r="DC131" s="552"/>
      <c r="DD131" s="552"/>
      <c r="DE131" s="552"/>
      <c r="DF131" s="552"/>
      <c r="DG131" s="552"/>
      <c r="DH131" s="552"/>
      <c r="DI131" s="552"/>
      <c r="DJ131" s="552"/>
      <c r="DK131" s="552"/>
      <c r="DL131" s="552"/>
      <c r="DM131" s="552"/>
      <c r="DN131" s="552"/>
      <c r="DO131" s="552"/>
      <c r="DP131" s="552"/>
      <c r="DQ131" s="552"/>
      <c r="DR131" s="552"/>
      <c r="DS131" s="552"/>
      <c r="DT131" s="552"/>
      <c r="DU131" s="552"/>
      <c r="DV131" s="552"/>
      <c r="DW131" s="552"/>
      <c r="DX131" s="552"/>
      <c r="DY131" s="552"/>
      <c r="DZ131" s="552"/>
      <c r="EA131" s="552"/>
      <c r="EB131" s="552"/>
      <c r="EC131" s="552"/>
      <c r="ED131" s="552"/>
      <c r="EE131" s="552"/>
      <c r="EF131" s="552"/>
      <c r="EG131" s="552"/>
      <c r="EH131" s="552"/>
      <c r="EI131" s="552"/>
      <c r="EJ131" s="552"/>
      <c r="EK131" s="552"/>
      <c r="EL131" s="552"/>
      <c r="EM131" s="552"/>
      <c r="EN131" s="552"/>
      <c r="EO131" s="552"/>
      <c r="EP131" s="552"/>
      <c r="EQ131" s="552"/>
      <c r="ER131" s="552"/>
      <c r="ES131" s="552"/>
      <c r="ET131" s="552"/>
      <c r="EU131" s="552"/>
      <c r="EV131" s="552"/>
      <c r="EW131" s="552"/>
      <c r="EX131" s="552"/>
      <c r="EY131" s="552"/>
      <c r="EZ131" s="552"/>
      <c r="FA131" s="552"/>
      <c r="FB131" s="552"/>
      <c r="FC131" s="552"/>
      <c r="FD131" s="552"/>
      <c r="FE131" s="552"/>
      <c r="FF131" s="552"/>
      <c r="FG131" s="552"/>
      <c r="FH131" s="552"/>
      <c r="FI131" s="552"/>
      <c r="FJ131" s="552"/>
      <c r="FK131" s="552"/>
      <c r="FL131" s="552"/>
      <c r="FM131" s="552"/>
      <c r="FN131" s="552"/>
      <c r="FO131" s="552"/>
      <c r="FP131" s="552"/>
      <c r="FQ131" s="552"/>
      <c r="FR131" s="552"/>
      <c r="FS131" s="552"/>
      <c r="FT131" s="552"/>
      <c r="FU131" s="552"/>
      <c r="FV131" s="552"/>
      <c r="FW131" s="552"/>
      <c r="FX131" s="552"/>
      <c r="FY131" s="552"/>
      <c r="FZ131" s="552"/>
      <c r="GA131" s="552"/>
      <c r="GB131" s="552"/>
      <c r="GC131" s="552"/>
      <c r="GD131" s="552"/>
      <c r="GE131" s="552"/>
      <c r="GF131" s="552"/>
      <c r="GG131" s="552"/>
      <c r="GH131" s="552"/>
      <c r="GI131" s="552"/>
      <c r="GJ131" s="552"/>
      <c r="GK131" s="552"/>
      <c r="GL131" s="552"/>
      <c r="GM131" s="552"/>
      <c r="GN131" s="552"/>
      <c r="GO131" s="552"/>
      <c r="GP131" s="552"/>
      <c r="GQ131" s="552"/>
      <c r="GR131" s="552"/>
      <c r="GS131" s="552"/>
      <c r="GT131" s="552"/>
      <c r="GU131" s="552"/>
      <c r="GV131" s="552"/>
      <c r="GW131" s="552"/>
      <c r="GX131" s="552"/>
      <c r="GY131" s="552"/>
      <c r="GZ131" s="552"/>
      <c r="HA131" s="552"/>
      <c r="HB131" s="552"/>
      <c r="HC131" s="552"/>
      <c r="HD131" s="552"/>
      <c r="HE131" s="552"/>
      <c r="HF131" s="552"/>
      <c r="HG131" s="552"/>
      <c r="HH131" s="552"/>
      <c r="HI131" s="552"/>
      <c r="HJ131" s="552"/>
      <c r="HK131" s="552"/>
      <c r="HL131" s="552"/>
      <c r="HM131" s="552"/>
      <c r="HN131" s="552"/>
      <c r="HO131" s="552"/>
      <c r="HP131" s="552"/>
      <c r="HQ131" s="552"/>
      <c r="HR131" s="552"/>
      <c r="HS131" s="552"/>
      <c r="HT131" s="552"/>
      <c r="HU131" s="552"/>
      <c r="HV131" s="552"/>
      <c r="HW131" s="552"/>
      <c r="HX131" s="552"/>
      <c r="HY131" s="552"/>
      <c r="HZ131" s="552"/>
      <c r="IA131" s="552"/>
      <c r="IB131" s="552"/>
      <c r="IC131" s="552"/>
      <c r="ID131" s="552"/>
      <c r="IE131" s="552"/>
      <c r="IF131" s="552"/>
      <c r="IG131" s="552"/>
      <c r="IH131" s="552"/>
      <c r="II131" s="552"/>
      <c r="IJ131" s="552"/>
      <c r="IK131" s="552"/>
      <c r="IL131" s="552"/>
      <c r="IM131" s="552"/>
      <c r="IN131" s="552"/>
      <c r="IO131" s="552"/>
      <c r="IP131" s="552"/>
    </row>
    <row r="132" spans="1:250" s="553" customFormat="1" ht="12" customHeight="1">
      <c r="A132" s="554"/>
      <c r="B132" s="555"/>
      <c r="C132" s="556"/>
      <c r="D132" s="557"/>
      <c r="E132" s="558"/>
      <c r="F132" s="558"/>
      <c r="G132" s="558"/>
      <c r="H132" s="558"/>
      <c r="I132" s="558"/>
      <c r="J132" s="558"/>
      <c r="K132" s="556"/>
      <c r="L132" s="556"/>
      <c r="M132" s="559"/>
      <c r="N132" s="559"/>
      <c r="O132" s="559"/>
      <c r="P132" s="560"/>
      <c r="Q132" s="720"/>
      <c r="R132" s="550"/>
      <c r="S132" s="550"/>
      <c r="T132" s="550"/>
      <c r="U132" s="550"/>
      <c r="V132" s="550"/>
      <c r="W132" s="550"/>
      <c r="X132" s="550"/>
      <c r="Y132" s="550"/>
      <c r="Z132" s="550"/>
      <c r="AA132" s="550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1"/>
      <c r="AO132" s="551"/>
      <c r="AP132" s="551"/>
      <c r="AQ132" s="552"/>
      <c r="AR132" s="552"/>
      <c r="AS132" s="552"/>
      <c r="AT132" s="552"/>
      <c r="AU132" s="552"/>
      <c r="AV132" s="552"/>
      <c r="AW132" s="552"/>
      <c r="AX132" s="552"/>
      <c r="AY132" s="552"/>
      <c r="AZ132" s="552"/>
      <c r="BA132" s="552"/>
      <c r="BB132" s="552"/>
      <c r="BC132" s="552"/>
      <c r="BD132" s="552"/>
      <c r="BE132" s="552"/>
      <c r="BF132" s="552"/>
      <c r="BG132" s="552"/>
      <c r="BH132" s="552"/>
      <c r="BI132" s="552"/>
      <c r="BJ132" s="552"/>
      <c r="BK132" s="552"/>
      <c r="BL132" s="552"/>
      <c r="BM132" s="552"/>
      <c r="BN132" s="552"/>
      <c r="BO132" s="552"/>
      <c r="BP132" s="552"/>
      <c r="BQ132" s="552"/>
      <c r="BR132" s="552"/>
      <c r="BS132" s="552"/>
      <c r="BT132" s="552"/>
      <c r="BU132" s="552"/>
      <c r="BV132" s="552"/>
      <c r="BW132" s="552"/>
      <c r="BX132" s="552"/>
      <c r="BY132" s="552"/>
      <c r="BZ132" s="552"/>
      <c r="CA132" s="552"/>
      <c r="CB132" s="552"/>
      <c r="CC132" s="552"/>
      <c r="CD132" s="552"/>
      <c r="CE132" s="552"/>
      <c r="CF132" s="552"/>
      <c r="CG132" s="552"/>
      <c r="CH132" s="552"/>
      <c r="CI132" s="552"/>
      <c r="CJ132" s="552"/>
      <c r="CK132" s="552"/>
      <c r="CL132" s="552"/>
      <c r="CM132" s="552"/>
      <c r="CN132" s="552"/>
      <c r="CO132" s="552"/>
      <c r="CP132" s="552"/>
      <c r="CQ132" s="552"/>
      <c r="CR132" s="552"/>
      <c r="CS132" s="552"/>
      <c r="CT132" s="552"/>
      <c r="CU132" s="552"/>
      <c r="CV132" s="552"/>
      <c r="CW132" s="552"/>
      <c r="CX132" s="552"/>
      <c r="CY132" s="552"/>
      <c r="CZ132" s="552"/>
      <c r="DA132" s="552"/>
      <c r="DB132" s="552"/>
      <c r="DC132" s="552"/>
      <c r="DD132" s="552"/>
      <c r="DE132" s="552"/>
      <c r="DF132" s="552"/>
      <c r="DG132" s="552"/>
      <c r="DH132" s="552"/>
      <c r="DI132" s="552"/>
      <c r="DJ132" s="552"/>
      <c r="DK132" s="552"/>
      <c r="DL132" s="552"/>
      <c r="DM132" s="552"/>
      <c r="DN132" s="552"/>
      <c r="DO132" s="552"/>
      <c r="DP132" s="552"/>
      <c r="DQ132" s="552"/>
      <c r="DR132" s="552"/>
      <c r="DS132" s="552"/>
      <c r="DT132" s="552"/>
      <c r="DU132" s="552"/>
      <c r="DV132" s="552"/>
      <c r="DW132" s="552"/>
      <c r="DX132" s="552"/>
      <c r="DY132" s="552"/>
      <c r="DZ132" s="552"/>
      <c r="EA132" s="552"/>
      <c r="EB132" s="552"/>
      <c r="EC132" s="552"/>
      <c r="ED132" s="552"/>
      <c r="EE132" s="552"/>
      <c r="EF132" s="552"/>
      <c r="EG132" s="552"/>
      <c r="EH132" s="552"/>
      <c r="EI132" s="552"/>
      <c r="EJ132" s="552"/>
      <c r="EK132" s="552"/>
      <c r="EL132" s="552"/>
      <c r="EM132" s="552"/>
      <c r="EN132" s="552"/>
      <c r="EO132" s="552"/>
      <c r="EP132" s="552"/>
      <c r="EQ132" s="552"/>
      <c r="ER132" s="552"/>
      <c r="ES132" s="552"/>
      <c r="ET132" s="552"/>
      <c r="EU132" s="552"/>
      <c r="EV132" s="552"/>
      <c r="EW132" s="552"/>
      <c r="EX132" s="552"/>
      <c r="EY132" s="552"/>
      <c r="EZ132" s="552"/>
      <c r="FA132" s="552"/>
      <c r="FB132" s="552"/>
      <c r="FC132" s="552"/>
      <c r="FD132" s="552"/>
      <c r="FE132" s="552"/>
      <c r="FF132" s="552"/>
      <c r="FG132" s="552"/>
      <c r="FH132" s="552"/>
      <c r="FI132" s="552"/>
      <c r="FJ132" s="552"/>
      <c r="FK132" s="552"/>
      <c r="FL132" s="552"/>
      <c r="FM132" s="552"/>
      <c r="FN132" s="552"/>
      <c r="FO132" s="552"/>
      <c r="FP132" s="552"/>
      <c r="FQ132" s="552"/>
      <c r="FR132" s="552"/>
      <c r="FS132" s="552"/>
      <c r="FT132" s="552"/>
      <c r="FU132" s="552"/>
      <c r="FV132" s="552"/>
      <c r="FW132" s="552"/>
      <c r="FX132" s="552"/>
      <c r="FY132" s="552"/>
      <c r="FZ132" s="552"/>
      <c r="GA132" s="552"/>
      <c r="GB132" s="552"/>
      <c r="GC132" s="552"/>
      <c r="GD132" s="552"/>
      <c r="GE132" s="552"/>
      <c r="GF132" s="552"/>
      <c r="GG132" s="552"/>
      <c r="GH132" s="552"/>
      <c r="GI132" s="552"/>
      <c r="GJ132" s="552"/>
      <c r="GK132" s="552"/>
      <c r="GL132" s="552"/>
      <c r="GM132" s="552"/>
      <c r="GN132" s="552"/>
      <c r="GO132" s="552"/>
      <c r="GP132" s="552"/>
      <c r="GQ132" s="552"/>
      <c r="GR132" s="552"/>
      <c r="GS132" s="552"/>
      <c r="GT132" s="552"/>
      <c r="GU132" s="552"/>
      <c r="GV132" s="552"/>
      <c r="GW132" s="552"/>
      <c r="GX132" s="552"/>
      <c r="GY132" s="552"/>
      <c r="GZ132" s="552"/>
      <c r="HA132" s="552"/>
      <c r="HB132" s="552"/>
      <c r="HC132" s="552"/>
      <c r="HD132" s="552"/>
      <c r="HE132" s="552"/>
      <c r="HF132" s="552"/>
      <c r="HG132" s="552"/>
      <c r="HH132" s="552"/>
      <c r="HI132" s="552"/>
      <c r="HJ132" s="552"/>
      <c r="HK132" s="552"/>
      <c r="HL132" s="552"/>
      <c r="HM132" s="552"/>
      <c r="HN132" s="552"/>
      <c r="HO132" s="552"/>
      <c r="HP132" s="552"/>
      <c r="HQ132" s="552"/>
      <c r="HR132" s="552"/>
      <c r="HS132" s="552"/>
      <c r="HT132" s="552"/>
      <c r="HU132" s="552"/>
      <c r="HV132" s="552"/>
      <c r="HW132" s="552"/>
      <c r="HX132" s="552"/>
      <c r="HY132" s="552"/>
      <c r="HZ132" s="552"/>
      <c r="IA132" s="552"/>
      <c r="IB132" s="552"/>
      <c r="IC132" s="552"/>
      <c r="ID132" s="552"/>
      <c r="IE132" s="552"/>
      <c r="IF132" s="552"/>
      <c r="IG132" s="552"/>
      <c r="IH132" s="552"/>
      <c r="II132" s="552"/>
      <c r="IJ132" s="552"/>
      <c r="IK132" s="552"/>
      <c r="IL132" s="552"/>
      <c r="IM132" s="552"/>
      <c r="IN132" s="552"/>
      <c r="IO132" s="552"/>
      <c r="IP132" s="552"/>
    </row>
    <row r="133" spans="1:250" s="553" customFormat="1" ht="12" customHeight="1">
      <c r="A133" s="554"/>
      <c r="B133" s="555"/>
      <c r="C133" s="556"/>
      <c r="D133" s="557"/>
      <c r="E133" s="558"/>
      <c r="F133" s="558"/>
      <c r="G133" s="558"/>
      <c r="H133" s="558"/>
      <c r="I133" s="558"/>
      <c r="J133" s="558"/>
      <c r="K133" s="556"/>
      <c r="L133" s="556"/>
      <c r="M133" s="559"/>
      <c r="N133" s="559"/>
      <c r="O133" s="559"/>
      <c r="P133" s="560"/>
      <c r="Q133" s="720"/>
      <c r="R133" s="550"/>
      <c r="S133" s="550"/>
      <c r="T133" s="550"/>
      <c r="U133" s="550"/>
      <c r="V133" s="550"/>
      <c r="W133" s="550"/>
      <c r="X133" s="550"/>
      <c r="Y133" s="550"/>
      <c r="Z133" s="550"/>
      <c r="AA133" s="550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2"/>
      <c r="AR133" s="552"/>
      <c r="AS133" s="552"/>
      <c r="AT133" s="552"/>
      <c r="AU133" s="552"/>
      <c r="AV133" s="552"/>
      <c r="AW133" s="552"/>
      <c r="AX133" s="552"/>
      <c r="AY133" s="552"/>
      <c r="AZ133" s="552"/>
      <c r="BA133" s="552"/>
      <c r="BB133" s="552"/>
      <c r="BC133" s="552"/>
      <c r="BD133" s="552"/>
      <c r="BE133" s="552"/>
      <c r="BF133" s="552"/>
      <c r="BG133" s="552"/>
      <c r="BH133" s="552"/>
      <c r="BI133" s="552"/>
      <c r="BJ133" s="552"/>
      <c r="BK133" s="552"/>
      <c r="BL133" s="552"/>
      <c r="BM133" s="552"/>
      <c r="BN133" s="552"/>
      <c r="BO133" s="552"/>
      <c r="BP133" s="552"/>
      <c r="BQ133" s="552"/>
      <c r="BR133" s="552"/>
      <c r="BS133" s="552"/>
      <c r="BT133" s="552"/>
      <c r="BU133" s="552"/>
      <c r="BV133" s="552"/>
      <c r="BW133" s="552"/>
      <c r="BX133" s="552"/>
      <c r="BY133" s="552"/>
      <c r="BZ133" s="552"/>
      <c r="CA133" s="552"/>
      <c r="CB133" s="552"/>
      <c r="CC133" s="552"/>
      <c r="CD133" s="552"/>
      <c r="CE133" s="552"/>
      <c r="CF133" s="552"/>
      <c r="CG133" s="552"/>
      <c r="CH133" s="552"/>
      <c r="CI133" s="552"/>
      <c r="CJ133" s="552"/>
      <c r="CK133" s="552"/>
      <c r="CL133" s="552"/>
      <c r="CM133" s="552"/>
      <c r="CN133" s="552"/>
      <c r="CO133" s="552"/>
      <c r="CP133" s="552"/>
      <c r="CQ133" s="552"/>
      <c r="CR133" s="552"/>
      <c r="CS133" s="552"/>
      <c r="CT133" s="552"/>
      <c r="CU133" s="552"/>
      <c r="CV133" s="552"/>
      <c r="CW133" s="552"/>
      <c r="CX133" s="552"/>
      <c r="CY133" s="552"/>
      <c r="CZ133" s="552"/>
      <c r="DA133" s="552"/>
      <c r="DB133" s="552"/>
      <c r="DC133" s="552"/>
      <c r="DD133" s="552"/>
      <c r="DE133" s="552"/>
      <c r="DF133" s="552"/>
      <c r="DG133" s="552"/>
      <c r="DH133" s="552"/>
      <c r="DI133" s="552"/>
      <c r="DJ133" s="552"/>
      <c r="DK133" s="552"/>
      <c r="DL133" s="552"/>
      <c r="DM133" s="552"/>
      <c r="DN133" s="552"/>
      <c r="DO133" s="552"/>
      <c r="DP133" s="552"/>
      <c r="DQ133" s="552"/>
      <c r="DR133" s="552"/>
      <c r="DS133" s="552"/>
      <c r="DT133" s="552"/>
      <c r="DU133" s="552"/>
      <c r="DV133" s="552"/>
      <c r="DW133" s="552"/>
      <c r="DX133" s="552"/>
      <c r="DY133" s="552"/>
      <c r="DZ133" s="552"/>
      <c r="EA133" s="552"/>
      <c r="EB133" s="552"/>
      <c r="EC133" s="552"/>
      <c r="ED133" s="552"/>
      <c r="EE133" s="552"/>
      <c r="EF133" s="552"/>
      <c r="EG133" s="552"/>
      <c r="EH133" s="552"/>
      <c r="EI133" s="552"/>
      <c r="EJ133" s="552"/>
      <c r="EK133" s="552"/>
      <c r="EL133" s="552"/>
      <c r="EM133" s="552"/>
      <c r="EN133" s="552"/>
      <c r="EO133" s="552"/>
      <c r="EP133" s="552"/>
      <c r="EQ133" s="552"/>
      <c r="ER133" s="552"/>
      <c r="ES133" s="552"/>
      <c r="ET133" s="552"/>
      <c r="EU133" s="552"/>
      <c r="EV133" s="552"/>
      <c r="EW133" s="552"/>
      <c r="EX133" s="552"/>
      <c r="EY133" s="552"/>
      <c r="EZ133" s="552"/>
      <c r="FA133" s="552"/>
      <c r="FB133" s="552"/>
      <c r="FC133" s="552"/>
      <c r="FD133" s="552"/>
      <c r="FE133" s="552"/>
      <c r="FF133" s="552"/>
      <c r="FG133" s="552"/>
      <c r="FH133" s="552"/>
      <c r="FI133" s="552"/>
      <c r="FJ133" s="552"/>
      <c r="FK133" s="552"/>
      <c r="FL133" s="552"/>
      <c r="FM133" s="552"/>
      <c r="FN133" s="552"/>
      <c r="FO133" s="552"/>
      <c r="FP133" s="552"/>
      <c r="FQ133" s="552"/>
      <c r="FR133" s="552"/>
      <c r="FS133" s="552"/>
      <c r="FT133" s="552"/>
      <c r="FU133" s="552"/>
      <c r="FV133" s="552"/>
      <c r="FW133" s="552"/>
      <c r="FX133" s="552"/>
      <c r="FY133" s="552"/>
      <c r="FZ133" s="552"/>
      <c r="GA133" s="552"/>
      <c r="GB133" s="552"/>
      <c r="GC133" s="552"/>
      <c r="GD133" s="552"/>
      <c r="GE133" s="552"/>
      <c r="GF133" s="552"/>
      <c r="GG133" s="552"/>
      <c r="GH133" s="552"/>
      <c r="GI133" s="552"/>
      <c r="GJ133" s="552"/>
      <c r="GK133" s="552"/>
      <c r="GL133" s="552"/>
      <c r="GM133" s="552"/>
      <c r="GN133" s="552"/>
      <c r="GO133" s="552"/>
      <c r="GP133" s="552"/>
      <c r="GQ133" s="552"/>
      <c r="GR133" s="552"/>
      <c r="GS133" s="552"/>
      <c r="GT133" s="552"/>
      <c r="GU133" s="552"/>
      <c r="GV133" s="552"/>
      <c r="GW133" s="552"/>
      <c r="GX133" s="552"/>
      <c r="GY133" s="552"/>
      <c r="GZ133" s="552"/>
      <c r="HA133" s="552"/>
      <c r="HB133" s="552"/>
      <c r="HC133" s="552"/>
      <c r="HD133" s="552"/>
      <c r="HE133" s="552"/>
      <c r="HF133" s="552"/>
      <c r="HG133" s="552"/>
      <c r="HH133" s="552"/>
      <c r="HI133" s="552"/>
      <c r="HJ133" s="552"/>
      <c r="HK133" s="552"/>
      <c r="HL133" s="552"/>
      <c r="HM133" s="552"/>
      <c r="HN133" s="552"/>
      <c r="HO133" s="552"/>
      <c r="HP133" s="552"/>
      <c r="HQ133" s="552"/>
      <c r="HR133" s="552"/>
      <c r="HS133" s="552"/>
      <c r="HT133" s="552"/>
      <c r="HU133" s="552"/>
      <c r="HV133" s="552"/>
      <c r="HW133" s="552"/>
      <c r="HX133" s="552"/>
      <c r="HY133" s="552"/>
      <c r="HZ133" s="552"/>
      <c r="IA133" s="552"/>
      <c r="IB133" s="552"/>
      <c r="IC133" s="552"/>
      <c r="ID133" s="552"/>
      <c r="IE133" s="552"/>
      <c r="IF133" s="552"/>
      <c r="IG133" s="552"/>
      <c r="IH133" s="552"/>
      <c r="II133" s="552"/>
      <c r="IJ133" s="552"/>
      <c r="IK133" s="552"/>
      <c r="IL133" s="552"/>
      <c r="IM133" s="552"/>
      <c r="IN133" s="552"/>
      <c r="IO133" s="552"/>
      <c r="IP133" s="552"/>
    </row>
    <row r="134" spans="1:250" s="553" customFormat="1" ht="12" customHeight="1">
      <c r="A134" s="554"/>
      <c r="B134" s="555"/>
      <c r="C134" s="556"/>
      <c r="D134" s="557"/>
      <c r="E134" s="558"/>
      <c r="F134" s="558"/>
      <c r="G134" s="558"/>
      <c r="H134" s="558"/>
      <c r="I134" s="558"/>
      <c r="J134" s="558"/>
      <c r="K134" s="556"/>
      <c r="L134" s="556"/>
      <c r="M134" s="559"/>
      <c r="N134" s="559"/>
      <c r="O134" s="559"/>
      <c r="P134" s="560"/>
      <c r="Q134" s="720"/>
      <c r="R134" s="550"/>
      <c r="S134" s="550"/>
      <c r="T134" s="550"/>
      <c r="U134" s="550"/>
      <c r="V134" s="550"/>
      <c r="W134" s="550"/>
      <c r="X134" s="550"/>
      <c r="Y134" s="550"/>
      <c r="Z134" s="550"/>
      <c r="AA134" s="550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2"/>
      <c r="AR134" s="552"/>
      <c r="AS134" s="552"/>
      <c r="AT134" s="552"/>
      <c r="AU134" s="552"/>
      <c r="AV134" s="552"/>
      <c r="AW134" s="552"/>
      <c r="AX134" s="552"/>
      <c r="AY134" s="552"/>
      <c r="AZ134" s="552"/>
      <c r="BA134" s="552"/>
      <c r="BB134" s="552"/>
      <c r="BC134" s="552"/>
      <c r="BD134" s="552"/>
      <c r="BE134" s="552"/>
      <c r="BF134" s="552"/>
      <c r="BG134" s="552"/>
      <c r="BH134" s="552"/>
      <c r="BI134" s="552"/>
      <c r="BJ134" s="552"/>
      <c r="BK134" s="552"/>
      <c r="BL134" s="552"/>
      <c r="BM134" s="552"/>
      <c r="BN134" s="552"/>
      <c r="BO134" s="552"/>
      <c r="BP134" s="552"/>
      <c r="BQ134" s="552"/>
      <c r="BR134" s="552"/>
      <c r="BS134" s="552"/>
      <c r="BT134" s="552"/>
      <c r="BU134" s="552"/>
      <c r="BV134" s="552"/>
      <c r="BW134" s="552"/>
      <c r="BX134" s="552"/>
      <c r="BY134" s="552"/>
      <c r="BZ134" s="552"/>
      <c r="CA134" s="552"/>
      <c r="CB134" s="552"/>
      <c r="CC134" s="552"/>
      <c r="CD134" s="552"/>
      <c r="CE134" s="552"/>
      <c r="CF134" s="552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2"/>
      <c r="CR134" s="552"/>
      <c r="CS134" s="552"/>
      <c r="CT134" s="552"/>
      <c r="CU134" s="552"/>
      <c r="CV134" s="552"/>
      <c r="CW134" s="552"/>
      <c r="CX134" s="552"/>
      <c r="CY134" s="552"/>
      <c r="CZ134" s="552"/>
      <c r="DA134" s="552"/>
      <c r="DB134" s="552"/>
      <c r="DC134" s="552"/>
      <c r="DD134" s="552"/>
      <c r="DE134" s="552"/>
      <c r="DF134" s="552"/>
      <c r="DG134" s="552"/>
      <c r="DH134" s="552"/>
      <c r="DI134" s="552"/>
      <c r="DJ134" s="552"/>
      <c r="DK134" s="552"/>
      <c r="DL134" s="552"/>
      <c r="DM134" s="552"/>
      <c r="DN134" s="552"/>
      <c r="DO134" s="552"/>
      <c r="DP134" s="552"/>
      <c r="DQ134" s="552"/>
      <c r="DR134" s="552"/>
      <c r="DS134" s="552"/>
      <c r="DT134" s="552"/>
      <c r="DU134" s="552"/>
      <c r="DV134" s="552"/>
      <c r="DW134" s="552"/>
      <c r="DX134" s="552"/>
      <c r="DY134" s="552"/>
      <c r="DZ134" s="552"/>
      <c r="EA134" s="552"/>
      <c r="EB134" s="552"/>
      <c r="EC134" s="552"/>
      <c r="ED134" s="552"/>
      <c r="EE134" s="552"/>
      <c r="EF134" s="552"/>
      <c r="EG134" s="552"/>
      <c r="EH134" s="552"/>
      <c r="EI134" s="552"/>
      <c r="EJ134" s="552"/>
      <c r="EK134" s="552"/>
      <c r="EL134" s="552"/>
      <c r="EM134" s="552"/>
      <c r="EN134" s="552"/>
      <c r="EO134" s="552"/>
      <c r="EP134" s="552"/>
      <c r="EQ134" s="552"/>
      <c r="ER134" s="552"/>
      <c r="ES134" s="552"/>
      <c r="ET134" s="552"/>
      <c r="EU134" s="552"/>
      <c r="EV134" s="552"/>
      <c r="EW134" s="552"/>
      <c r="EX134" s="552"/>
      <c r="EY134" s="552"/>
      <c r="EZ134" s="552"/>
      <c r="FA134" s="552"/>
      <c r="FB134" s="552"/>
      <c r="FC134" s="552"/>
      <c r="FD134" s="552"/>
      <c r="FE134" s="552"/>
      <c r="FF134" s="552"/>
      <c r="FG134" s="552"/>
      <c r="FH134" s="552"/>
      <c r="FI134" s="552"/>
      <c r="FJ134" s="552"/>
      <c r="FK134" s="552"/>
      <c r="FL134" s="552"/>
      <c r="FM134" s="552"/>
      <c r="FN134" s="552"/>
      <c r="FO134" s="552"/>
      <c r="FP134" s="552"/>
      <c r="FQ134" s="552"/>
      <c r="FR134" s="552"/>
      <c r="FS134" s="552"/>
      <c r="FT134" s="552"/>
      <c r="FU134" s="552"/>
      <c r="FV134" s="552"/>
      <c r="FW134" s="552"/>
      <c r="FX134" s="552"/>
      <c r="FY134" s="552"/>
      <c r="FZ134" s="552"/>
      <c r="GA134" s="552"/>
      <c r="GB134" s="552"/>
      <c r="GC134" s="552"/>
      <c r="GD134" s="552"/>
      <c r="GE134" s="552"/>
      <c r="GF134" s="552"/>
      <c r="GG134" s="552"/>
      <c r="GH134" s="552"/>
      <c r="GI134" s="552"/>
      <c r="GJ134" s="552"/>
      <c r="GK134" s="552"/>
      <c r="GL134" s="552"/>
      <c r="GM134" s="552"/>
      <c r="GN134" s="552"/>
      <c r="GO134" s="552"/>
      <c r="GP134" s="552"/>
      <c r="GQ134" s="552"/>
      <c r="GR134" s="552"/>
      <c r="GS134" s="552"/>
      <c r="GT134" s="552"/>
      <c r="GU134" s="552"/>
      <c r="GV134" s="552"/>
      <c r="GW134" s="552"/>
      <c r="GX134" s="552"/>
      <c r="GY134" s="552"/>
      <c r="GZ134" s="552"/>
      <c r="HA134" s="552"/>
      <c r="HB134" s="552"/>
      <c r="HC134" s="552"/>
      <c r="HD134" s="552"/>
      <c r="HE134" s="552"/>
      <c r="HF134" s="552"/>
      <c r="HG134" s="552"/>
      <c r="HH134" s="552"/>
      <c r="HI134" s="552"/>
      <c r="HJ134" s="552"/>
      <c r="HK134" s="552"/>
      <c r="HL134" s="552"/>
      <c r="HM134" s="552"/>
      <c r="HN134" s="552"/>
      <c r="HO134" s="552"/>
      <c r="HP134" s="552"/>
      <c r="HQ134" s="552"/>
      <c r="HR134" s="552"/>
      <c r="HS134" s="552"/>
      <c r="HT134" s="552"/>
      <c r="HU134" s="552"/>
      <c r="HV134" s="552"/>
      <c r="HW134" s="552"/>
      <c r="HX134" s="552"/>
      <c r="HY134" s="552"/>
      <c r="HZ134" s="552"/>
      <c r="IA134" s="552"/>
      <c r="IB134" s="552"/>
      <c r="IC134" s="552"/>
      <c r="ID134" s="552"/>
      <c r="IE134" s="552"/>
      <c r="IF134" s="552"/>
      <c r="IG134" s="552"/>
      <c r="IH134" s="552"/>
      <c r="II134" s="552"/>
      <c r="IJ134" s="552"/>
      <c r="IK134" s="552"/>
      <c r="IL134" s="552"/>
      <c r="IM134" s="552"/>
      <c r="IN134" s="552"/>
      <c r="IO134" s="552"/>
      <c r="IP134" s="552"/>
    </row>
    <row r="135" spans="1:250" s="553" customFormat="1" ht="12" customHeight="1">
      <c r="A135" s="554"/>
      <c r="B135" s="555"/>
      <c r="C135" s="556"/>
      <c r="D135" s="557"/>
      <c r="E135" s="558"/>
      <c r="F135" s="558"/>
      <c r="G135" s="558"/>
      <c r="H135" s="558"/>
      <c r="I135" s="558"/>
      <c r="J135" s="558"/>
      <c r="K135" s="556"/>
      <c r="L135" s="556"/>
      <c r="M135" s="559"/>
      <c r="N135" s="559"/>
      <c r="O135" s="559"/>
      <c r="P135" s="560"/>
      <c r="Q135" s="720"/>
      <c r="R135" s="550"/>
      <c r="S135" s="550"/>
      <c r="T135" s="550"/>
      <c r="U135" s="550"/>
      <c r="V135" s="550"/>
      <c r="W135" s="550"/>
      <c r="X135" s="550"/>
      <c r="Y135" s="550"/>
      <c r="Z135" s="550"/>
      <c r="AA135" s="550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1"/>
      <c r="AO135" s="551"/>
      <c r="AP135" s="551"/>
      <c r="AQ135" s="552"/>
      <c r="AR135" s="552"/>
      <c r="AS135" s="552"/>
      <c r="AT135" s="552"/>
      <c r="AU135" s="552"/>
      <c r="AV135" s="552"/>
      <c r="AW135" s="552"/>
      <c r="AX135" s="552"/>
      <c r="AY135" s="552"/>
      <c r="AZ135" s="552"/>
      <c r="BA135" s="552"/>
      <c r="BB135" s="552"/>
      <c r="BC135" s="552"/>
      <c r="BD135" s="552"/>
      <c r="BE135" s="552"/>
      <c r="BF135" s="552"/>
      <c r="BG135" s="552"/>
      <c r="BH135" s="552"/>
      <c r="BI135" s="552"/>
      <c r="BJ135" s="552"/>
      <c r="BK135" s="552"/>
      <c r="BL135" s="552"/>
      <c r="BM135" s="552"/>
      <c r="BN135" s="552"/>
      <c r="BO135" s="552"/>
      <c r="BP135" s="552"/>
      <c r="BQ135" s="552"/>
      <c r="BR135" s="552"/>
      <c r="BS135" s="552"/>
      <c r="BT135" s="552"/>
      <c r="BU135" s="552"/>
      <c r="BV135" s="552"/>
      <c r="BW135" s="552"/>
      <c r="BX135" s="552"/>
      <c r="BY135" s="552"/>
      <c r="BZ135" s="552"/>
      <c r="CA135" s="552"/>
      <c r="CB135" s="552"/>
      <c r="CC135" s="552"/>
      <c r="CD135" s="552"/>
      <c r="CE135" s="552"/>
      <c r="CF135" s="552"/>
      <c r="CG135" s="552"/>
      <c r="CH135" s="552"/>
      <c r="CI135" s="552"/>
      <c r="CJ135" s="552"/>
      <c r="CK135" s="552"/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  <c r="CY135" s="552"/>
      <c r="CZ135" s="552"/>
      <c r="DA135" s="552"/>
      <c r="DB135" s="552"/>
      <c r="DC135" s="552"/>
      <c r="DD135" s="552"/>
      <c r="DE135" s="552"/>
      <c r="DF135" s="552"/>
      <c r="DG135" s="552"/>
      <c r="DH135" s="552"/>
      <c r="DI135" s="552"/>
      <c r="DJ135" s="552"/>
      <c r="DK135" s="552"/>
      <c r="DL135" s="552"/>
      <c r="DM135" s="552"/>
      <c r="DN135" s="552"/>
      <c r="DO135" s="552"/>
      <c r="DP135" s="552"/>
      <c r="DQ135" s="552"/>
      <c r="DR135" s="552"/>
      <c r="DS135" s="552"/>
      <c r="DT135" s="552"/>
      <c r="DU135" s="552"/>
      <c r="DV135" s="552"/>
      <c r="DW135" s="552"/>
      <c r="DX135" s="552"/>
      <c r="DY135" s="552"/>
      <c r="DZ135" s="552"/>
      <c r="EA135" s="552"/>
      <c r="EB135" s="552"/>
      <c r="EC135" s="552"/>
      <c r="ED135" s="552"/>
      <c r="EE135" s="552"/>
      <c r="EF135" s="552"/>
      <c r="EG135" s="552"/>
      <c r="EH135" s="552"/>
      <c r="EI135" s="552"/>
      <c r="EJ135" s="552"/>
      <c r="EK135" s="552"/>
      <c r="EL135" s="552"/>
      <c r="EM135" s="552"/>
      <c r="EN135" s="552"/>
      <c r="EO135" s="552"/>
      <c r="EP135" s="552"/>
      <c r="EQ135" s="552"/>
      <c r="ER135" s="552"/>
      <c r="ES135" s="552"/>
      <c r="ET135" s="552"/>
      <c r="EU135" s="552"/>
      <c r="EV135" s="552"/>
      <c r="EW135" s="552"/>
      <c r="EX135" s="552"/>
      <c r="EY135" s="552"/>
      <c r="EZ135" s="552"/>
      <c r="FA135" s="552"/>
      <c r="FB135" s="552"/>
      <c r="FC135" s="552"/>
      <c r="FD135" s="552"/>
      <c r="FE135" s="552"/>
      <c r="FF135" s="552"/>
      <c r="FG135" s="552"/>
      <c r="FH135" s="552"/>
      <c r="FI135" s="552"/>
      <c r="FJ135" s="552"/>
      <c r="FK135" s="552"/>
      <c r="FL135" s="552"/>
      <c r="FM135" s="552"/>
      <c r="FN135" s="552"/>
      <c r="FO135" s="552"/>
      <c r="FP135" s="552"/>
      <c r="FQ135" s="552"/>
      <c r="FR135" s="552"/>
      <c r="FS135" s="552"/>
      <c r="FT135" s="552"/>
      <c r="FU135" s="552"/>
      <c r="FV135" s="552"/>
      <c r="FW135" s="552"/>
      <c r="FX135" s="552"/>
      <c r="FY135" s="552"/>
      <c r="FZ135" s="552"/>
      <c r="GA135" s="552"/>
      <c r="GB135" s="552"/>
      <c r="GC135" s="552"/>
      <c r="GD135" s="552"/>
      <c r="GE135" s="552"/>
      <c r="GF135" s="552"/>
      <c r="GG135" s="552"/>
      <c r="GH135" s="552"/>
      <c r="GI135" s="552"/>
      <c r="GJ135" s="552"/>
      <c r="GK135" s="552"/>
      <c r="GL135" s="552"/>
      <c r="GM135" s="552"/>
      <c r="GN135" s="552"/>
      <c r="GO135" s="552"/>
      <c r="GP135" s="552"/>
      <c r="GQ135" s="552"/>
      <c r="GR135" s="552"/>
      <c r="GS135" s="552"/>
      <c r="GT135" s="552"/>
      <c r="GU135" s="552"/>
      <c r="GV135" s="552"/>
      <c r="GW135" s="552"/>
      <c r="GX135" s="552"/>
      <c r="GY135" s="552"/>
      <c r="GZ135" s="552"/>
      <c r="HA135" s="552"/>
      <c r="HB135" s="552"/>
      <c r="HC135" s="552"/>
      <c r="HD135" s="552"/>
      <c r="HE135" s="552"/>
      <c r="HF135" s="552"/>
      <c r="HG135" s="552"/>
      <c r="HH135" s="552"/>
      <c r="HI135" s="552"/>
      <c r="HJ135" s="552"/>
      <c r="HK135" s="552"/>
      <c r="HL135" s="552"/>
      <c r="HM135" s="552"/>
      <c r="HN135" s="552"/>
      <c r="HO135" s="552"/>
      <c r="HP135" s="552"/>
      <c r="HQ135" s="552"/>
      <c r="HR135" s="552"/>
      <c r="HS135" s="552"/>
      <c r="HT135" s="552"/>
      <c r="HU135" s="552"/>
      <c r="HV135" s="552"/>
      <c r="HW135" s="552"/>
      <c r="HX135" s="552"/>
      <c r="HY135" s="552"/>
      <c r="HZ135" s="552"/>
      <c r="IA135" s="552"/>
      <c r="IB135" s="552"/>
      <c r="IC135" s="552"/>
      <c r="ID135" s="552"/>
      <c r="IE135" s="552"/>
      <c r="IF135" s="552"/>
      <c r="IG135" s="552"/>
      <c r="IH135" s="552"/>
      <c r="II135" s="552"/>
      <c r="IJ135" s="552"/>
      <c r="IK135" s="552"/>
      <c r="IL135" s="552"/>
      <c r="IM135" s="552"/>
      <c r="IN135" s="552"/>
      <c r="IO135" s="552"/>
      <c r="IP135" s="552"/>
    </row>
    <row r="136" spans="1:250" s="553" customFormat="1" ht="12" customHeight="1">
      <c r="A136" s="554"/>
      <c r="B136" s="555"/>
      <c r="C136" s="556"/>
      <c r="D136" s="557"/>
      <c r="E136" s="558"/>
      <c r="F136" s="558"/>
      <c r="G136" s="558"/>
      <c r="H136" s="558"/>
      <c r="I136" s="558"/>
      <c r="J136" s="558"/>
      <c r="K136" s="556"/>
      <c r="L136" s="556"/>
      <c r="M136" s="559"/>
      <c r="N136" s="559"/>
      <c r="O136" s="559"/>
      <c r="P136" s="560"/>
      <c r="Q136" s="720"/>
      <c r="R136" s="550"/>
      <c r="S136" s="550"/>
      <c r="T136" s="550"/>
      <c r="U136" s="550"/>
      <c r="V136" s="550"/>
      <c r="W136" s="550"/>
      <c r="X136" s="550"/>
      <c r="Y136" s="550"/>
      <c r="Z136" s="550"/>
      <c r="AA136" s="550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2"/>
      <c r="AR136" s="552"/>
      <c r="AS136" s="552"/>
      <c r="AT136" s="552"/>
      <c r="AU136" s="552"/>
      <c r="AV136" s="552"/>
      <c r="AW136" s="552"/>
      <c r="AX136" s="552"/>
      <c r="AY136" s="552"/>
      <c r="AZ136" s="552"/>
      <c r="BA136" s="552"/>
      <c r="BB136" s="552"/>
      <c r="BC136" s="552"/>
      <c r="BD136" s="552"/>
      <c r="BE136" s="552"/>
      <c r="BF136" s="552"/>
      <c r="BG136" s="552"/>
      <c r="BH136" s="552"/>
      <c r="BI136" s="552"/>
      <c r="BJ136" s="552"/>
      <c r="BK136" s="552"/>
      <c r="BL136" s="552"/>
      <c r="BM136" s="552"/>
      <c r="BN136" s="552"/>
      <c r="BO136" s="552"/>
      <c r="BP136" s="552"/>
      <c r="BQ136" s="552"/>
      <c r="BR136" s="552"/>
      <c r="BS136" s="552"/>
      <c r="BT136" s="552"/>
      <c r="BU136" s="552"/>
      <c r="BV136" s="552"/>
      <c r="BW136" s="552"/>
      <c r="BX136" s="552"/>
      <c r="BY136" s="552"/>
      <c r="BZ136" s="552"/>
      <c r="CA136" s="552"/>
      <c r="CB136" s="552"/>
      <c r="CC136" s="552"/>
      <c r="CD136" s="552"/>
      <c r="CE136" s="552"/>
      <c r="CF136" s="552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2"/>
      <c r="CR136" s="552"/>
      <c r="CS136" s="552"/>
      <c r="CT136" s="552"/>
      <c r="CU136" s="552"/>
      <c r="CV136" s="552"/>
      <c r="CW136" s="552"/>
      <c r="CX136" s="552"/>
      <c r="CY136" s="552"/>
      <c r="CZ136" s="552"/>
      <c r="DA136" s="552"/>
      <c r="DB136" s="552"/>
      <c r="DC136" s="552"/>
      <c r="DD136" s="552"/>
      <c r="DE136" s="552"/>
      <c r="DF136" s="552"/>
      <c r="DG136" s="552"/>
      <c r="DH136" s="552"/>
      <c r="DI136" s="552"/>
      <c r="DJ136" s="552"/>
      <c r="DK136" s="552"/>
      <c r="DL136" s="552"/>
      <c r="DM136" s="552"/>
      <c r="DN136" s="552"/>
      <c r="DO136" s="552"/>
      <c r="DP136" s="552"/>
      <c r="DQ136" s="552"/>
      <c r="DR136" s="552"/>
      <c r="DS136" s="552"/>
      <c r="DT136" s="552"/>
      <c r="DU136" s="552"/>
      <c r="DV136" s="552"/>
      <c r="DW136" s="552"/>
      <c r="DX136" s="552"/>
      <c r="DY136" s="552"/>
      <c r="DZ136" s="552"/>
      <c r="EA136" s="552"/>
      <c r="EB136" s="552"/>
      <c r="EC136" s="552"/>
      <c r="ED136" s="552"/>
      <c r="EE136" s="552"/>
      <c r="EF136" s="552"/>
      <c r="EG136" s="552"/>
      <c r="EH136" s="552"/>
      <c r="EI136" s="552"/>
      <c r="EJ136" s="552"/>
      <c r="EK136" s="552"/>
      <c r="EL136" s="552"/>
      <c r="EM136" s="552"/>
      <c r="EN136" s="552"/>
      <c r="EO136" s="552"/>
      <c r="EP136" s="552"/>
      <c r="EQ136" s="552"/>
      <c r="ER136" s="552"/>
      <c r="ES136" s="552"/>
      <c r="ET136" s="552"/>
      <c r="EU136" s="552"/>
      <c r="EV136" s="552"/>
      <c r="EW136" s="552"/>
      <c r="EX136" s="552"/>
      <c r="EY136" s="552"/>
      <c r="EZ136" s="552"/>
      <c r="FA136" s="552"/>
      <c r="FB136" s="552"/>
      <c r="FC136" s="552"/>
      <c r="FD136" s="552"/>
      <c r="FE136" s="552"/>
      <c r="FF136" s="552"/>
      <c r="FG136" s="552"/>
      <c r="FH136" s="552"/>
      <c r="FI136" s="552"/>
      <c r="FJ136" s="552"/>
      <c r="FK136" s="552"/>
      <c r="FL136" s="552"/>
      <c r="FM136" s="552"/>
      <c r="FN136" s="552"/>
      <c r="FO136" s="552"/>
      <c r="FP136" s="552"/>
      <c r="FQ136" s="552"/>
      <c r="FR136" s="552"/>
      <c r="FS136" s="552"/>
      <c r="FT136" s="552"/>
      <c r="FU136" s="552"/>
      <c r="FV136" s="552"/>
      <c r="FW136" s="552"/>
      <c r="FX136" s="552"/>
      <c r="FY136" s="552"/>
      <c r="FZ136" s="552"/>
      <c r="GA136" s="552"/>
      <c r="GB136" s="552"/>
      <c r="GC136" s="552"/>
      <c r="GD136" s="552"/>
      <c r="GE136" s="552"/>
      <c r="GF136" s="552"/>
      <c r="GG136" s="552"/>
      <c r="GH136" s="552"/>
      <c r="GI136" s="552"/>
      <c r="GJ136" s="552"/>
      <c r="GK136" s="552"/>
      <c r="GL136" s="552"/>
      <c r="GM136" s="552"/>
      <c r="GN136" s="552"/>
      <c r="GO136" s="552"/>
      <c r="GP136" s="552"/>
      <c r="GQ136" s="552"/>
      <c r="GR136" s="552"/>
      <c r="GS136" s="552"/>
      <c r="GT136" s="552"/>
      <c r="GU136" s="552"/>
      <c r="GV136" s="552"/>
      <c r="GW136" s="552"/>
      <c r="GX136" s="552"/>
      <c r="GY136" s="552"/>
      <c r="GZ136" s="552"/>
      <c r="HA136" s="552"/>
      <c r="HB136" s="552"/>
      <c r="HC136" s="552"/>
      <c r="HD136" s="552"/>
      <c r="HE136" s="552"/>
      <c r="HF136" s="552"/>
      <c r="HG136" s="552"/>
      <c r="HH136" s="552"/>
      <c r="HI136" s="552"/>
      <c r="HJ136" s="552"/>
      <c r="HK136" s="552"/>
      <c r="HL136" s="552"/>
      <c r="HM136" s="552"/>
      <c r="HN136" s="552"/>
      <c r="HO136" s="552"/>
      <c r="HP136" s="552"/>
      <c r="HQ136" s="552"/>
      <c r="HR136" s="552"/>
      <c r="HS136" s="552"/>
      <c r="HT136" s="552"/>
      <c r="HU136" s="552"/>
      <c r="HV136" s="552"/>
      <c r="HW136" s="552"/>
      <c r="HX136" s="552"/>
      <c r="HY136" s="552"/>
      <c r="HZ136" s="552"/>
      <c r="IA136" s="552"/>
      <c r="IB136" s="552"/>
      <c r="IC136" s="552"/>
      <c r="ID136" s="552"/>
      <c r="IE136" s="552"/>
      <c r="IF136" s="552"/>
      <c r="IG136" s="552"/>
      <c r="IH136" s="552"/>
      <c r="II136" s="552"/>
      <c r="IJ136" s="552"/>
      <c r="IK136" s="552"/>
      <c r="IL136" s="552"/>
      <c r="IM136" s="552"/>
      <c r="IN136" s="552"/>
      <c r="IO136" s="552"/>
      <c r="IP136" s="552"/>
    </row>
    <row r="137" spans="1:250" s="553" customFormat="1" ht="12" customHeight="1">
      <c r="A137" s="554"/>
      <c r="B137" s="555"/>
      <c r="C137" s="556"/>
      <c r="D137" s="557"/>
      <c r="E137" s="558"/>
      <c r="F137" s="558"/>
      <c r="G137" s="558"/>
      <c r="H137" s="558"/>
      <c r="I137" s="558"/>
      <c r="J137" s="558"/>
      <c r="K137" s="556"/>
      <c r="L137" s="556"/>
      <c r="M137" s="559"/>
      <c r="N137" s="559"/>
      <c r="O137" s="559"/>
      <c r="P137" s="560"/>
      <c r="Q137" s="720"/>
      <c r="R137" s="550"/>
      <c r="S137" s="550"/>
      <c r="T137" s="550"/>
      <c r="U137" s="550"/>
      <c r="V137" s="550"/>
      <c r="W137" s="550"/>
      <c r="X137" s="550"/>
      <c r="Y137" s="550"/>
      <c r="Z137" s="550"/>
      <c r="AA137" s="550"/>
      <c r="AB137" s="551"/>
      <c r="AC137" s="551"/>
      <c r="AD137" s="551"/>
      <c r="AE137" s="551"/>
      <c r="AF137" s="551"/>
      <c r="AG137" s="551"/>
      <c r="AH137" s="551"/>
      <c r="AI137" s="551"/>
      <c r="AJ137" s="551"/>
      <c r="AK137" s="551"/>
      <c r="AL137" s="551"/>
      <c r="AM137" s="551"/>
      <c r="AN137" s="551"/>
      <c r="AO137" s="551"/>
      <c r="AP137" s="551"/>
      <c r="AQ137" s="552"/>
      <c r="AR137" s="552"/>
      <c r="AS137" s="552"/>
      <c r="AT137" s="552"/>
      <c r="AU137" s="552"/>
      <c r="AV137" s="552"/>
      <c r="AW137" s="552"/>
      <c r="AX137" s="552"/>
      <c r="AY137" s="552"/>
      <c r="AZ137" s="552"/>
      <c r="BA137" s="552"/>
      <c r="BB137" s="552"/>
      <c r="BC137" s="552"/>
      <c r="BD137" s="552"/>
      <c r="BE137" s="552"/>
      <c r="BF137" s="552"/>
      <c r="BG137" s="552"/>
      <c r="BH137" s="552"/>
      <c r="BI137" s="552"/>
      <c r="BJ137" s="552"/>
      <c r="BK137" s="552"/>
      <c r="BL137" s="552"/>
      <c r="BM137" s="552"/>
      <c r="BN137" s="552"/>
      <c r="BO137" s="552"/>
      <c r="BP137" s="552"/>
      <c r="BQ137" s="552"/>
      <c r="BR137" s="552"/>
      <c r="BS137" s="552"/>
      <c r="BT137" s="552"/>
      <c r="BU137" s="552"/>
      <c r="BV137" s="552"/>
      <c r="BW137" s="552"/>
      <c r="BX137" s="552"/>
      <c r="BY137" s="552"/>
      <c r="BZ137" s="552"/>
      <c r="CA137" s="552"/>
      <c r="CB137" s="552"/>
      <c r="CC137" s="552"/>
      <c r="CD137" s="552"/>
      <c r="CE137" s="552"/>
      <c r="CF137" s="552"/>
      <c r="CG137" s="552"/>
      <c r="CH137" s="552"/>
      <c r="CI137" s="552"/>
      <c r="CJ137" s="552"/>
      <c r="CK137" s="552"/>
      <c r="CL137" s="552"/>
      <c r="CM137" s="552"/>
      <c r="CN137" s="552"/>
      <c r="CO137" s="552"/>
      <c r="CP137" s="552"/>
      <c r="CQ137" s="552"/>
      <c r="CR137" s="552"/>
      <c r="CS137" s="552"/>
      <c r="CT137" s="552"/>
      <c r="CU137" s="552"/>
      <c r="CV137" s="552"/>
      <c r="CW137" s="552"/>
      <c r="CX137" s="552"/>
      <c r="CY137" s="552"/>
      <c r="CZ137" s="552"/>
      <c r="DA137" s="552"/>
      <c r="DB137" s="552"/>
      <c r="DC137" s="552"/>
      <c r="DD137" s="552"/>
      <c r="DE137" s="552"/>
      <c r="DF137" s="552"/>
      <c r="DG137" s="552"/>
      <c r="DH137" s="552"/>
      <c r="DI137" s="552"/>
      <c r="DJ137" s="552"/>
      <c r="DK137" s="552"/>
      <c r="DL137" s="552"/>
      <c r="DM137" s="552"/>
      <c r="DN137" s="552"/>
      <c r="DO137" s="552"/>
      <c r="DP137" s="552"/>
      <c r="DQ137" s="552"/>
      <c r="DR137" s="552"/>
      <c r="DS137" s="552"/>
      <c r="DT137" s="552"/>
      <c r="DU137" s="552"/>
      <c r="DV137" s="552"/>
      <c r="DW137" s="552"/>
      <c r="DX137" s="552"/>
      <c r="DY137" s="552"/>
      <c r="DZ137" s="552"/>
      <c r="EA137" s="552"/>
      <c r="EB137" s="552"/>
      <c r="EC137" s="552"/>
      <c r="ED137" s="552"/>
      <c r="EE137" s="552"/>
      <c r="EF137" s="552"/>
      <c r="EG137" s="552"/>
      <c r="EH137" s="552"/>
      <c r="EI137" s="552"/>
      <c r="EJ137" s="552"/>
      <c r="EK137" s="552"/>
      <c r="EL137" s="552"/>
      <c r="EM137" s="552"/>
      <c r="EN137" s="552"/>
      <c r="EO137" s="552"/>
      <c r="EP137" s="552"/>
      <c r="EQ137" s="552"/>
      <c r="ER137" s="552"/>
      <c r="ES137" s="552"/>
      <c r="ET137" s="552"/>
      <c r="EU137" s="552"/>
      <c r="EV137" s="552"/>
      <c r="EW137" s="552"/>
      <c r="EX137" s="552"/>
      <c r="EY137" s="552"/>
      <c r="EZ137" s="552"/>
      <c r="FA137" s="552"/>
      <c r="FB137" s="552"/>
      <c r="FC137" s="552"/>
      <c r="FD137" s="552"/>
      <c r="FE137" s="552"/>
      <c r="FF137" s="552"/>
      <c r="FG137" s="552"/>
      <c r="FH137" s="552"/>
      <c r="FI137" s="552"/>
      <c r="FJ137" s="552"/>
      <c r="FK137" s="552"/>
      <c r="FL137" s="552"/>
      <c r="FM137" s="552"/>
      <c r="FN137" s="552"/>
      <c r="FO137" s="552"/>
      <c r="FP137" s="552"/>
      <c r="FQ137" s="552"/>
      <c r="FR137" s="552"/>
      <c r="FS137" s="552"/>
      <c r="FT137" s="552"/>
      <c r="FU137" s="552"/>
      <c r="FV137" s="552"/>
      <c r="FW137" s="552"/>
      <c r="FX137" s="552"/>
      <c r="FY137" s="552"/>
      <c r="FZ137" s="552"/>
      <c r="GA137" s="552"/>
      <c r="GB137" s="552"/>
      <c r="GC137" s="552"/>
      <c r="GD137" s="552"/>
      <c r="GE137" s="552"/>
      <c r="GF137" s="552"/>
      <c r="GG137" s="552"/>
      <c r="GH137" s="552"/>
      <c r="GI137" s="552"/>
      <c r="GJ137" s="552"/>
      <c r="GK137" s="552"/>
      <c r="GL137" s="552"/>
      <c r="GM137" s="552"/>
      <c r="GN137" s="552"/>
      <c r="GO137" s="552"/>
      <c r="GP137" s="552"/>
      <c r="GQ137" s="552"/>
      <c r="GR137" s="552"/>
      <c r="GS137" s="552"/>
      <c r="GT137" s="552"/>
      <c r="GU137" s="552"/>
      <c r="GV137" s="552"/>
      <c r="GW137" s="552"/>
      <c r="GX137" s="552"/>
      <c r="GY137" s="552"/>
      <c r="GZ137" s="552"/>
      <c r="HA137" s="552"/>
      <c r="HB137" s="552"/>
      <c r="HC137" s="552"/>
      <c r="HD137" s="552"/>
      <c r="HE137" s="552"/>
      <c r="HF137" s="552"/>
      <c r="HG137" s="552"/>
      <c r="HH137" s="552"/>
      <c r="HI137" s="552"/>
      <c r="HJ137" s="552"/>
      <c r="HK137" s="552"/>
      <c r="HL137" s="552"/>
      <c r="HM137" s="552"/>
      <c r="HN137" s="552"/>
      <c r="HO137" s="552"/>
      <c r="HP137" s="552"/>
      <c r="HQ137" s="552"/>
      <c r="HR137" s="552"/>
      <c r="HS137" s="552"/>
      <c r="HT137" s="552"/>
      <c r="HU137" s="552"/>
      <c r="HV137" s="552"/>
      <c r="HW137" s="552"/>
      <c r="HX137" s="552"/>
      <c r="HY137" s="552"/>
      <c r="HZ137" s="552"/>
      <c r="IA137" s="552"/>
      <c r="IB137" s="552"/>
      <c r="IC137" s="552"/>
      <c r="ID137" s="552"/>
      <c r="IE137" s="552"/>
      <c r="IF137" s="552"/>
      <c r="IG137" s="552"/>
      <c r="IH137" s="552"/>
      <c r="II137" s="552"/>
      <c r="IJ137" s="552"/>
      <c r="IK137" s="552"/>
      <c r="IL137" s="552"/>
      <c r="IM137" s="552"/>
      <c r="IN137" s="552"/>
      <c r="IO137" s="552"/>
      <c r="IP137" s="552"/>
    </row>
    <row r="138" spans="1:250" s="553" customFormat="1" ht="12" customHeight="1">
      <c r="A138" s="554"/>
      <c r="B138" s="555"/>
      <c r="C138" s="556"/>
      <c r="D138" s="557"/>
      <c r="E138" s="558"/>
      <c r="F138" s="558"/>
      <c r="G138" s="558"/>
      <c r="H138" s="558"/>
      <c r="I138" s="558"/>
      <c r="J138" s="558"/>
      <c r="K138" s="556"/>
      <c r="L138" s="556"/>
      <c r="M138" s="559"/>
      <c r="N138" s="559"/>
      <c r="O138" s="559"/>
      <c r="P138" s="560"/>
      <c r="Q138" s="720"/>
      <c r="R138" s="550"/>
      <c r="S138" s="550"/>
      <c r="T138" s="550"/>
      <c r="U138" s="550"/>
      <c r="V138" s="550"/>
      <c r="W138" s="550"/>
      <c r="X138" s="550"/>
      <c r="Y138" s="550"/>
      <c r="Z138" s="550"/>
      <c r="AA138" s="550"/>
      <c r="AB138" s="551"/>
      <c r="AC138" s="551"/>
      <c r="AD138" s="551"/>
      <c r="AE138" s="551"/>
      <c r="AF138" s="551"/>
      <c r="AG138" s="551"/>
      <c r="AH138" s="551"/>
      <c r="AI138" s="551"/>
      <c r="AJ138" s="551"/>
      <c r="AK138" s="551"/>
      <c r="AL138" s="551"/>
      <c r="AM138" s="551"/>
      <c r="AN138" s="551"/>
      <c r="AO138" s="551"/>
      <c r="AP138" s="551"/>
      <c r="AQ138" s="552"/>
      <c r="AR138" s="552"/>
      <c r="AS138" s="552"/>
      <c r="AT138" s="552"/>
      <c r="AU138" s="552"/>
      <c r="AV138" s="552"/>
      <c r="AW138" s="552"/>
      <c r="AX138" s="552"/>
      <c r="AY138" s="552"/>
      <c r="AZ138" s="552"/>
      <c r="BA138" s="552"/>
      <c r="BB138" s="552"/>
      <c r="BC138" s="552"/>
      <c r="BD138" s="552"/>
      <c r="BE138" s="552"/>
      <c r="BF138" s="552"/>
      <c r="BG138" s="552"/>
      <c r="BH138" s="552"/>
      <c r="BI138" s="552"/>
      <c r="BJ138" s="552"/>
      <c r="BK138" s="552"/>
      <c r="BL138" s="552"/>
      <c r="BM138" s="552"/>
      <c r="BN138" s="552"/>
      <c r="BO138" s="552"/>
      <c r="BP138" s="552"/>
      <c r="BQ138" s="552"/>
      <c r="BR138" s="552"/>
      <c r="BS138" s="552"/>
      <c r="BT138" s="552"/>
      <c r="BU138" s="552"/>
      <c r="BV138" s="552"/>
      <c r="BW138" s="552"/>
      <c r="BX138" s="552"/>
      <c r="BY138" s="552"/>
      <c r="BZ138" s="552"/>
      <c r="CA138" s="552"/>
      <c r="CB138" s="552"/>
      <c r="CC138" s="552"/>
      <c r="CD138" s="552"/>
      <c r="CE138" s="552"/>
      <c r="CF138" s="552"/>
      <c r="CG138" s="552"/>
      <c r="CH138" s="552"/>
      <c r="CI138" s="552"/>
      <c r="CJ138" s="552"/>
      <c r="CK138" s="552"/>
      <c r="CL138" s="552"/>
      <c r="CM138" s="552"/>
      <c r="CN138" s="552"/>
      <c r="CO138" s="552"/>
      <c r="CP138" s="552"/>
      <c r="CQ138" s="552"/>
      <c r="CR138" s="552"/>
      <c r="CS138" s="552"/>
      <c r="CT138" s="552"/>
      <c r="CU138" s="552"/>
      <c r="CV138" s="552"/>
      <c r="CW138" s="552"/>
      <c r="CX138" s="552"/>
      <c r="CY138" s="552"/>
      <c r="CZ138" s="552"/>
      <c r="DA138" s="552"/>
      <c r="DB138" s="552"/>
      <c r="DC138" s="552"/>
      <c r="DD138" s="552"/>
      <c r="DE138" s="552"/>
      <c r="DF138" s="552"/>
      <c r="DG138" s="552"/>
      <c r="DH138" s="552"/>
      <c r="DI138" s="552"/>
      <c r="DJ138" s="552"/>
      <c r="DK138" s="552"/>
      <c r="DL138" s="552"/>
      <c r="DM138" s="552"/>
      <c r="DN138" s="552"/>
      <c r="DO138" s="552"/>
      <c r="DP138" s="552"/>
      <c r="DQ138" s="552"/>
      <c r="DR138" s="552"/>
      <c r="DS138" s="552"/>
      <c r="DT138" s="552"/>
      <c r="DU138" s="552"/>
      <c r="DV138" s="552"/>
      <c r="DW138" s="552"/>
      <c r="DX138" s="552"/>
      <c r="DY138" s="552"/>
      <c r="DZ138" s="552"/>
      <c r="EA138" s="552"/>
      <c r="EB138" s="552"/>
      <c r="EC138" s="552"/>
      <c r="ED138" s="552"/>
      <c r="EE138" s="552"/>
      <c r="EF138" s="552"/>
      <c r="EG138" s="552"/>
      <c r="EH138" s="552"/>
      <c r="EI138" s="552"/>
      <c r="EJ138" s="552"/>
      <c r="EK138" s="552"/>
      <c r="EL138" s="552"/>
      <c r="EM138" s="552"/>
      <c r="EN138" s="552"/>
      <c r="EO138" s="552"/>
      <c r="EP138" s="552"/>
      <c r="EQ138" s="552"/>
      <c r="ER138" s="552"/>
      <c r="ES138" s="552"/>
      <c r="ET138" s="552"/>
      <c r="EU138" s="552"/>
      <c r="EV138" s="552"/>
      <c r="EW138" s="552"/>
      <c r="EX138" s="552"/>
      <c r="EY138" s="552"/>
      <c r="EZ138" s="552"/>
      <c r="FA138" s="552"/>
      <c r="FB138" s="552"/>
      <c r="FC138" s="552"/>
      <c r="FD138" s="552"/>
      <c r="FE138" s="552"/>
      <c r="FF138" s="552"/>
      <c r="FG138" s="552"/>
      <c r="FH138" s="552"/>
      <c r="FI138" s="552"/>
      <c r="FJ138" s="552"/>
      <c r="FK138" s="552"/>
      <c r="FL138" s="552"/>
      <c r="FM138" s="552"/>
      <c r="FN138" s="552"/>
      <c r="FO138" s="552"/>
      <c r="FP138" s="552"/>
      <c r="FQ138" s="552"/>
      <c r="FR138" s="552"/>
      <c r="FS138" s="552"/>
      <c r="FT138" s="552"/>
      <c r="FU138" s="552"/>
      <c r="FV138" s="552"/>
      <c r="FW138" s="552"/>
      <c r="FX138" s="552"/>
      <c r="FY138" s="552"/>
      <c r="FZ138" s="552"/>
      <c r="GA138" s="552"/>
      <c r="GB138" s="552"/>
      <c r="GC138" s="552"/>
      <c r="GD138" s="552"/>
      <c r="GE138" s="552"/>
      <c r="GF138" s="552"/>
      <c r="GG138" s="552"/>
      <c r="GH138" s="552"/>
      <c r="GI138" s="552"/>
      <c r="GJ138" s="552"/>
      <c r="GK138" s="552"/>
      <c r="GL138" s="552"/>
      <c r="GM138" s="552"/>
      <c r="GN138" s="552"/>
      <c r="GO138" s="552"/>
      <c r="GP138" s="552"/>
      <c r="GQ138" s="552"/>
      <c r="GR138" s="552"/>
      <c r="GS138" s="552"/>
      <c r="GT138" s="552"/>
      <c r="GU138" s="552"/>
      <c r="GV138" s="552"/>
      <c r="GW138" s="552"/>
      <c r="GX138" s="552"/>
      <c r="GY138" s="552"/>
      <c r="GZ138" s="552"/>
      <c r="HA138" s="552"/>
      <c r="HB138" s="552"/>
      <c r="HC138" s="552"/>
      <c r="HD138" s="552"/>
      <c r="HE138" s="552"/>
      <c r="HF138" s="552"/>
      <c r="HG138" s="552"/>
      <c r="HH138" s="552"/>
      <c r="HI138" s="552"/>
      <c r="HJ138" s="552"/>
      <c r="HK138" s="552"/>
      <c r="HL138" s="552"/>
      <c r="HM138" s="552"/>
      <c r="HN138" s="552"/>
      <c r="HO138" s="552"/>
      <c r="HP138" s="552"/>
      <c r="HQ138" s="552"/>
      <c r="HR138" s="552"/>
      <c r="HS138" s="552"/>
      <c r="HT138" s="552"/>
      <c r="HU138" s="552"/>
      <c r="HV138" s="552"/>
      <c r="HW138" s="552"/>
      <c r="HX138" s="552"/>
      <c r="HY138" s="552"/>
      <c r="HZ138" s="552"/>
      <c r="IA138" s="552"/>
      <c r="IB138" s="552"/>
      <c r="IC138" s="552"/>
      <c r="ID138" s="552"/>
      <c r="IE138" s="552"/>
      <c r="IF138" s="552"/>
      <c r="IG138" s="552"/>
      <c r="IH138" s="552"/>
      <c r="II138" s="552"/>
      <c r="IJ138" s="552"/>
      <c r="IK138" s="552"/>
      <c r="IL138" s="552"/>
      <c r="IM138" s="552"/>
      <c r="IN138" s="552"/>
      <c r="IO138" s="552"/>
      <c r="IP138" s="552"/>
    </row>
    <row r="139" spans="1:250" s="553" customFormat="1" ht="12" customHeight="1">
      <c r="A139" s="554"/>
      <c r="B139" s="555"/>
      <c r="C139" s="556"/>
      <c r="D139" s="557"/>
      <c r="E139" s="558"/>
      <c r="F139" s="558"/>
      <c r="G139" s="558"/>
      <c r="H139" s="558"/>
      <c r="I139" s="558"/>
      <c r="J139" s="558"/>
      <c r="K139" s="556"/>
      <c r="L139" s="556"/>
      <c r="M139" s="559"/>
      <c r="N139" s="559"/>
      <c r="O139" s="559"/>
      <c r="P139" s="560"/>
      <c r="Q139" s="720"/>
      <c r="R139" s="550"/>
      <c r="S139" s="550"/>
      <c r="T139" s="550"/>
      <c r="U139" s="550"/>
      <c r="V139" s="550"/>
      <c r="W139" s="550"/>
      <c r="X139" s="550"/>
      <c r="Y139" s="550"/>
      <c r="Z139" s="550"/>
      <c r="AA139" s="550"/>
      <c r="AB139" s="551"/>
      <c r="AC139" s="551"/>
      <c r="AD139" s="551"/>
      <c r="AE139" s="551"/>
      <c r="AF139" s="551"/>
      <c r="AG139" s="551"/>
      <c r="AH139" s="551"/>
      <c r="AI139" s="551"/>
      <c r="AJ139" s="551"/>
      <c r="AK139" s="551"/>
      <c r="AL139" s="551"/>
      <c r="AM139" s="551"/>
      <c r="AN139" s="551"/>
      <c r="AO139" s="551"/>
      <c r="AP139" s="551"/>
      <c r="AQ139" s="552"/>
      <c r="AR139" s="552"/>
      <c r="AS139" s="552"/>
      <c r="AT139" s="552"/>
      <c r="AU139" s="552"/>
      <c r="AV139" s="552"/>
      <c r="AW139" s="552"/>
      <c r="AX139" s="552"/>
      <c r="AY139" s="552"/>
      <c r="AZ139" s="552"/>
      <c r="BA139" s="552"/>
      <c r="BB139" s="552"/>
      <c r="BC139" s="552"/>
      <c r="BD139" s="552"/>
      <c r="BE139" s="552"/>
      <c r="BF139" s="552"/>
      <c r="BG139" s="552"/>
      <c r="BH139" s="552"/>
      <c r="BI139" s="552"/>
      <c r="BJ139" s="552"/>
      <c r="BK139" s="552"/>
      <c r="BL139" s="552"/>
      <c r="BM139" s="552"/>
      <c r="BN139" s="552"/>
      <c r="BO139" s="552"/>
      <c r="BP139" s="552"/>
      <c r="BQ139" s="552"/>
      <c r="BR139" s="552"/>
      <c r="BS139" s="552"/>
      <c r="BT139" s="552"/>
      <c r="BU139" s="552"/>
      <c r="BV139" s="552"/>
      <c r="BW139" s="552"/>
      <c r="BX139" s="552"/>
      <c r="BY139" s="552"/>
      <c r="BZ139" s="552"/>
      <c r="CA139" s="552"/>
      <c r="CB139" s="552"/>
      <c r="CC139" s="552"/>
      <c r="CD139" s="552"/>
      <c r="CE139" s="552"/>
      <c r="CF139" s="552"/>
      <c r="CG139" s="552"/>
      <c r="CH139" s="552"/>
      <c r="CI139" s="552"/>
      <c r="CJ139" s="552"/>
      <c r="CK139" s="552"/>
      <c r="CL139" s="552"/>
      <c r="CM139" s="552"/>
      <c r="CN139" s="552"/>
      <c r="CO139" s="552"/>
      <c r="CP139" s="552"/>
      <c r="CQ139" s="552"/>
      <c r="CR139" s="552"/>
      <c r="CS139" s="552"/>
      <c r="CT139" s="552"/>
      <c r="CU139" s="552"/>
      <c r="CV139" s="552"/>
      <c r="CW139" s="552"/>
      <c r="CX139" s="552"/>
      <c r="CY139" s="552"/>
      <c r="CZ139" s="552"/>
      <c r="DA139" s="552"/>
      <c r="DB139" s="552"/>
      <c r="DC139" s="552"/>
      <c r="DD139" s="552"/>
      <c r="DE139" s="552"/>
      <c r="DF139" s="552"/>
      <c r="DG139" s="552"/>
      <c r="DH139" s="552"/>
      <c r="DI139" s="552"/>
      <c r="DJ139" s="552"/>
      <c r="DK139" s="552"/>
      <c r="DL139" s="552"/>
      <c r="DM139" s="552"/>
      <c r="DN139" s="552"/>
      <c r="DO139" s="552"/>
      <c r="DP139" s="552"/>
      <c r="DQ139" s="552"/>
      <c r="DR139" s="552"/>
      <c r="DS139" s="552"/>
      <c r="DT139" s="552"/>
      <c r="DU139" s="552"/>
      <c r="DV139" s="552"/>
      <c r="DW139" s="552"/>
      <c r="DX139" s="552"/>
      <c r="DY139" s="552"/>
      <c r="DZ139" s="552"/>
      <c r="EA139" s="552"/>
      <c r="EB139" s="552"/>
      <c r="EC139" s="552"/>
      <c r="ED139" s="552"/>
      <c r="EE139" s="552"/>
      <c r="EF139" s="552"/>
      <c r="EG139" s="552"/>
      <c r="EH139" s="552"/>
      <c r="EI139" s="552"/>
      <c r="EJ139" s="552"/>
      <c r="EK139" s="552"/>
      <c r="EL139" s="552"/>
      <c r="EM139" s="552"/>
      <c r="EN139" s="552"/>
      <c r="EO139" s="552"/>
      <c r="EP139" s="552"/>
      <c r="EQ139" s="552"/>
      <c r="ER139" s="552"/>
      <c r="ES139" s="552"/>
      <c r="ET139" s="552"/>
      <c r="EU139" s="552"/>
      <c r="EV139" s="552"/>
      <c r="EW139" s="552"/>
      <c r="EX139" s="552"/>
      <c r="EY139" s="552"/>
      <c r="EZ139" s="552"/>
      <c r="FA139" s="552"/>
      <c r="FB139" s="552"/>
      <c r="FC139" s="552"/>
      <c r="FD139" s="552"/>
      <c r="FE139" s="552"/>
      <c r="FF139" s="552"/>
      <c r="FG139" s="552"/>
      <c r="FH139" s="552"/>
      <c r="FI139" s="552"/>
      <c r="FJ139" s="552"/>
      <c r="FK139" s="552"/>
      <c r="FL139" s="552"/>
      <c r="FM139" s="552"/>
      <c r="FN139" s="552"/>
      <c r="FO139" s="552"/>
      <c r="FP139" s="552"/>
      <c r="FQ139" s="552"/>
      <c r="FR139" s="552"/>
      <c r="FS139" s="552"/>
      <c r="FT139" s="552"/>
      <c r="FU139" s="552"/>
      <c r="FV139" s="552"/>
      <c r="FW139" s="552"/>
      <c r="FX139" s="552"/>
      <c r="FY139" s="552"/>
      <c r="FZ139" s="552"/>
      <c r="GA139" s="552"/>
      <c r="GB139" s="552"/>
      <c r="GC139" s="552"/>
      <c r="GD139" s="552"/>
      <c r="GE139" s="552"/>
      <c r="GF139" s="552"/>
      <c r="GG139" s="552"/>
      <c r="GH139" s="552"/>
      <c r="GI139" s="552"/>
      <c r="GJ139" s="552"/>
      <c r="GK139" s="552"/>
      <c r="GL139" s="552"/>
      <c r="GM139" s="552"/>
      <c r="GN139" s="552"/>
      <c r="GO139" s="552"/>
      <c r="GP139" s="552"/>
      <c r="GQ139" s="552"/>
      <c r="GR139" s="552"/>
      <c r="GS139" s="552"/>
      <c r="GT139" s="552"/>
      <c r="GU139" s="552"/>
      <c r="GV139" s="552"/>
      <c r="GW139" s="552"/>
      <c r="GX139" s="552"/>
      <c r="GY139" s="552"/>
      <c r="GZ139" s="552"/>
      <c r="HA139" s="552"/>
      <c r="HB139" s="552"/>
      <c r="HC139" s="552"/>
      <c r="HD139" s="552"/>
      <c r="HE139" s="552"/>
      <c r="HF139" s="552"/>
      <c r="HG139" s="552"/>
      <c r="HH139" s="552"/>
      <c r="HI139" s="552"/>
      <c r="HJ139" s="552"/>
      <c r="HK139" s="552"/>
      <c r="HL139" s="552"/>
      <c r="HM139" s="552"/>
      <c r="HN139" s="552"/>
      <c r="HO139" s="552"/>
      <c r="HP139" s="552"/>
      <c r="HQ139" s="552"/>
      <c r="HR139" s="552"/>
      <c r="HS139" s="552"/>
      <c r="HT139" s="552"/>
      <c r="HU139" s="552"/>
      <c r="HV139" s="552"/>
      <c r="HW139" s="552"/>
      <c r="HX139" s="552"/>
      <c r="HY139" s="552"/>
      <c r="HZ139" s="552"/>
      <c r="IA139" s="552"/>
      <c r="IB139" s="552"/>
      <c r="IC139" s="552"/>
      <c r="ID139" s="552"/>
      <c r="IE139" s="552"/>
      <c r="IF139" s="552"/>
      <c r="IG139" s="552"/>
      <c r="IH139" s="552"/>
      <c r="II139" s="552"/>
      <c r="IJ139" s="552"/>
      <c r="IK139" s="552"/>
      <c r="IL139" s="552"/>
      <c r="IM139" s="552"/>
      <c r="IN139" s="552"/>
      <c r="IO139" s="552"/>
      <c r="IP139" s="552"/>
    </row>
    <row r="140" spans="1:250" s="553" customFormat="1" ht="12" customHeight="1">
      <c r="A140" s="554"/>
      <c r="B140" s="555"/>
      <c r="C140" s="556"/>
      <c r="D140" s="557"/>
      <c r="E140" s="558"/>
      <c r="F140" s="558"/>
      <c r="G140" s="558"/>
      <c r="H140" s="558"/>
      <c r="I140" s="558"/>
      <c r="J140" s="558"/>
      <c r="K140" s="556"/>
      <c r="L140" s="556"/>
      <c r="M140" s="559"/>
      <c r="N140" s="559"/>
      <c r="O140" s="559"/>
      <c r="P140" s="560"/>
      <c r="Q140" s="720"/>
      <c r="R140" s="550"/>
      <c r="S140" s="550"/>
      <c r="T140" s="550"/>
      <c r="U140" s="550"/>
      <c r="V140" s="550"/>
      <c r="W140" s="550"/>
      <c r="X140" s="550"/>
      <c r="Y140" s="550"/>
      <c r="Z140" s="550"/>
      <c r="AA140" s="550"/>
      <c r="AB140" s="551"/>
      <c r="AC140" s="551"/>
      <c r="AD140" s="551"/>
      <c r="AE140" s="551"/>
      <c r="AF140" s="551"/>
      <c r="AG140" s="551"/>
      <c r="AH140" s="551"/>
      <c r="AI140" s="551"/>
      <c r="AJ140" s="551"/>
      <c r="AK140" s="551"/>
      <c r="AL140" s="551"/>
      <c r="AM140" s="551"/>
      <c r="AN140" s="551"/>
      <c r="AO140" s="551"/>
      <c r="AP140" s="551"/>
      <c r="AQ140" s="552"/>
      <c r="AR140" s="552"/>
      <c r="AS140" s="552"/>
      <c r="AT140" s="552"/>
      <c r="AU140" s="552"/>
      <c r="AV140" s="552"/>
      <c r="AW140" s="552"/>
      <c r="AX140" s="552"/>
      <c r="AY140" s="552"/>
      <c r="AZ140" s="552"/>
      <c r="BA140" s="552"/>
      <c r="BB140" s="552"/>
      <c r="BC140" s="552"/>
      <c r="BD140" s="552"/>
      <c r="BE140" s="552"/>
      <c r="BF140" s="552"/>
      <c r="BG140" s="552"/>
      <c r="BH140" s="552"/>
      <c r="BI140" s="552"/>
      <c r="BJ140" s="552"/>
      <c r="BK140" s="552"/>
      <c r="BL140" s="552"/>
      <c r="BM140" s="552"/>
      <c r="BN140" s="552"/>
      <c r="BO140" s="552"/>
      <c r="BP140" s="552"/>
      <c r="BQ140" s="552"/>
      <c r="BR140" s="552"/>
      <c r="BS140" s="552"/>
      <c r="BT140" s="552"/>
      <c r="BU140" s="552"/>
      <c r="BV140" s="552"/>
      <c r="BW140" s="552"/>
      <c r="BX140" s="552"/>
      <c r="BY140" s="552"/>
      <c r="BZ140" s="552"/>
      <c r="CA140" s="552"/>
      <c r="CB140" s="552"/>
      <c r="CC140" s="552"/>
      <c r="CD140" s="552"/>
      <c r="CE140" s="552"/>
      <c r="CF140" s="552"/>
      <c r="CG140" s="552"/>
      <c r="CH140" s="552"/>
      <c r="CI140" s="552"/>
      <c r="CJ140" s="552"/>
      <c r="CK140" s="552"/>
      <c r="CL140" s="552"/>
      <c r="CM140" s="552"/>
      <c r="CN140" s="552"/>
      <c r="CO140" s="552"/>
      <c r="CP140" s="552"/>
      <c r="CQ140" s="552"/>
      <c r="CR140" s="552"/>
      <c r="CS140" s="552"/>
      <c r="CT140" s="552"/>
      <c r="CU140" s="552"/>
      <c r="CV140" s="552"/>
      <c r="CW140" s="552"/>
      <c r="CX140" s="552"/>
      <c r="CY140" s="552"/>
      <c r="CZ140" s="552"/>
      <c r="DA140" s="552"/>
      <c r="DB140" s="552"/>
      <c r="DC140" s="552"/>
      <c r="DD140" s="552"/>
      <c r="DE140" s="552"/>
      <c r="DF140" s="552"/>
      <c r="DG140" s="552"/>
      <c r="DH140" s="552"/>
      <c r="DI140" s="552"/>
      <c r="DJ140" s="552"/>
      <c r="DK140" s="552"/>
      <c r="DL140" s="552"/>
      <c r="DM140" s="552"/>
      <c r="DN140" s="552"/>
      <c r="DO140" s="552"/>
      <c r="DP140" s="552"/>
      <c r="DQ140" s="552"/>
      <c r="DR140" s="552"/>
      <c r="DS140" s="552"/>
      <c r="DT140" s="552"/>
      <c r="DU140" s="552"/>
      <c r="DV140" s="552"/>
      <c r="DW140" s="552"/>
      <c r="DX140" s="552"/>
      <c r="DY140" s="552"/>
      <c r="DZ140" s="552"/>
      <c r="EA140" s="552"/>
      <c r="EB140" s="552"/>
      <c r="EC140" s="552"/>
      <c r="ED140" s="552"/>
      <c r="EE140" s="552"/>
      <c r="EF140" s="552"/>
      <c r="EG140" s="552"/>
      <c r="EH140" s="552"/>
      <c r="EI140" s="552"/>
      <c r="EJ140" s="552"/>
      <c r="EK140" s="552"/>
      <c r="EL140" s="552"/>
      <c r="EM140" s="552"/>
      <c r="EN140" s="552"/>
      <c r="EO140" s="552"/>
      <c r="EP140" s="552"/>
      <c r="EQ140" s="552"/>
      <c r="ER140" s="552"/>
      <c r="ES140" s="552"/>
      <c r="ET140" s="552"/>
      <c r="EU140" s="552"/>
      <c r="EV140" s="552"/>
      <c r="EW140" s="552"/>
      <c r="EX140" s="552"/>
      <c r="EY140" s="552"/>
      <c r="EZ140" s="552"/>
      <c r="FA140" s="552"/>
      <c r="FB140" s="552"/>
      <c r="FC140" s="552"/>
      <c r="FD140" s="552"/>
      <c r="FE140" s="552"/>
      <c r="FF140" s="552"/>
      <c r="FG140" s="552"/>
      <c r="FH140" s="552"/>
      <c r="FI140" s="552"/>
      <c r="FJ140" s="552"/>
      <c r="FK140" s="552"/>
      <c r="FL140" s="552"/>
      <c r="FM140" s="552"/>
      <c r="FN140" s="552"/>
      <c r="FO140" s="552"/>
      <c r="FP140" s="552"/>
      <c r="FQ140" s="552"/>
      <c r="FR140" s="552"/>
      <c r="FS140" s="552"/>
      <c r="FT140" s="552"/>
      <c r="FU140" s="552"/>
      <c r="FV140" s="552"/>
      <c r="FW140" s="552"/>
      <c r="FX140" s="552"/>
      <c r="FY140" s="552"/>
      <c r="FZ140" s="552"/>
      <c r="GA140" s="552"/>
      <c r="GB140" s="552"/>
      <c r="GC140" s="552"/>
      <c r="GD140" s="552"/>
      <c r="GE140" s="552"/>
      <c r="GF140" s="552"/>
      <c r="GG140" s="552"/>
      <c r="GH140" s="552"/>
      <c r="GI140" s="552"/>
      <c r="GJ140" s="552"/>
      <c r="GK140" s="552"/>
      <c r="GL140" s="552"/>
      <c r="GM140" s="552"/>
      <c r="GN140" s="552"/>
      <c r="GO140" s="552"/>
      <c r="GP140" s="552"/>
      <c r="GQ140" s="552"/>
      <c r="GR140" s="552"/>
      <c r="GS140" s="552"/>
      <c r="GT140" s="552"/>
      <c r="GU140" s="552"/>
      <c r="GV140" s="552"/>
      <c r="GW140" s="552"/>
      <c r="GX140" s="552"/>
      <c r="GY140" s="552"/>
      <c r="GZ140" s="552"/>
      <c r="HA140" s="552"/>
      <c r="HB140" s="552"/>
      <c r="HC140" s="552"/>
      <c r="HD140" s="552"/>
      <c r="HE140" s="552"/>
      <c r="HF140" s="552"/>
      <c r="HG140" s="552"/>
      <c r="HH140" s="552"/>
      <c r="HI140" s="552"/>
      <c r="HJ140" s="552"/>
      <c r="HK140" s="552"/>
      <c r="HL140" s="552"/>
      <c r="HM140" s="552"/>
      <c r="HN140" s="552"/>
      <c r="HO140" s="552"/>
      <c r="HP140" s="552"/>
      <c r="HQ140" s="552"/>
      <c r="HR140" s="552"/>
      <c r="HS140" s="552"/>
      <c r="HT140" s="552"/>
      <c r="HU140" s="552"/>
      <c r="HV140" s="552"/>
      <c r="HW140" s="552"/>
      <c r="HX140" s="552"/>
      <c r="HY140" s="552"/>
      <c r="HZ140" s="552"/>
      <c r="IA140" s="552"/>
      <c r="IB140" s="552"/>
      <c r="IC140" s="552"/>
      <c r="ID140" s="552"/>
      <c r="IE140" s="552"/>
      <c r="IF140" s="552"/>
      <c r="IG140" s="552"/>
      <c r="IH140" s="552"/>
      <c r="II140" s="552"/>
      <c r="IJ140" s="552"/>
      <c r="IK140" s="552"/>
      <c r="IL140" s="552"/>
      <c r="IM140" s="552"/>
      <c r="IN140" s="552"/>
      <c r="IO140" s="552"/>
      <c r="IP140" s="552"/>
    </row>
    <row r="141" spans="1:250" s="553" customFormat="1" ht="12" customHeight="1">
      <c r="A141" s="554"/>
      <c r="B141" s="555"/>
      <c r="C141" s="556"/>
      <c r="D141" s="557"/>
      <c r="E141" s="558"/>
      <c r="F141" s="558"/>
      <c r="G141" s="558"/>
      <c r="H141" s="558"/>
      <c r="I141" s="558"/>
      <c r="J141" s="558"/>
      <c r="K141" s="556"/>
      <c r="L141" s="556"/>
      <c r="M141" s="559"/>
      <c r="N141" s="559"/>
      <c r="O141" s="559"/>
      <c r="P141" s="560"/>
      <c r="Q141" s="720"/>
      <c r="R141" s="550"/>
      <c r="S141" s="550"/>
      <c r="T141" s="550"/>
      <c r="U141" s="550"/>
      <c r="V141" s="550"/>
      <c r="W141" s="550"/>
      <c r="X141" s="550"/>
      <c r="Y141" s="550"/>
      <c r="Z141" s="550"/>
      <c r="AA141" s="550"/>
      <c r="AB141" s="551"/>
      <c r="AC141" s="551"/>
      <c r="AD141" s="551"/>
      <c r="AE141" s="551"/>
      <c r="AF141" s="551"/>
      <c r="AG141" s="551"/>
      <c r="AH141" s="551"/>
      <c r="AI141" s="551"/>
      <c r="AJ141" s="551"/>
      <c r="AK141" s="551"/>
      <c r="AL141" s="551"/>
      <c r="AM141" s="551"/>
      <c r="AN141" s="551"/>
      <c r="AO141" s="551"/>
      <c r="AP141" s="551"/>
      <c r="AQ141" s="552"/>
      <c r="AR141" s="552"/>
      <c r="AS141" s="552"/>
      <c r="AT141" s="552"/>
      <c r="AU141" s="552"/>
      <c r="AV141" s="552"/>
      <c r="AW141" s="552"/>
      <c r="AX141" s="552"/>
      <c r="AY141" s="552"/>
      <c r="AZ141" s="552"/>
      <c r="BA141" s="552"/>
      <c r="BB141" s="552"/>
      <c r="BC141" s="552"/>
      <c r="BD141" s="552"/>
      <c r="BE141" s="552"/>
      <c r="BF141" s="552"/>
      <c r="BG141" s="552"/>
      <c r="BH141" s="552"/>
      <c r="BI141" s="552"/>
      <c r="BJ141" s="552"/>
      <c r="BK141" s="552"/>
      <c r="BL141" s="552"/>
      <c r="BM141" s="552"/>
      <c r="BN141" s="552"/>
      <c r="BO141" s="552"/>
      <c r="BP141" s="552"/>
      <c r="BQ141" s="552"/>
      <c r="BR141" s="552"/>
      <c r="BS141" s="552"/>
      <c r="BT141" s="552"/>
      <c r="BU141" s="552"/>
      <c r="BV141" s="552"/>
      <c r="BW141" s="552"/>
      <c r="BX141" s="552"/>
      <c r="BY141" s="552"/>
      <c r="BZ141" s="552"/>
      <c r="CA141" s="552"/>
      <c r="CB141" s="552"/>
      <c r="CC141" s="552"/>
      <c r="CD141" s="552"/>
      <c r="CE141" s="552"/>
      <c r="CF141" s="552"/>
      <c r="CG141" s="552"/>
      <c r="CH141" s="552"/>
      <c r="CI141" s="552"/>
      <c r="CJ141" s="552"/>
      <c r="CK141" s="552"/>
      <c r="CL141" s="552"/>
      <c r="CM141" s="552"/>
      <c r="CN141" s="552"/>
      <c r="CO141" s="552"/>
      <c r="CP141" s="552"/>
      <c r="CQ141" s="552"/>
      <c r="CR141" s="552"/>
      <c r="CS141" s="552"/>
      <c r="CT141" s="552"/>
      <c r="CU141" s="552"/>
      <c r="CV141" s="552"/>
      <c r="CW141" s="552"/>
      <c r="CX141" s="552"/>
      <c r="CY141" s="552"/>
      <c r="CZ141" s="552"/>
      <c r="DA141" s="552"/>
      <c r="DB141" s="552"/>
      <c r="DC141" s="552"/>
      <c r="DD141" s="552"/>
      <c r="DE141" s="552"/>
      <c r="DF141" s="552"/>
      <c r="DG141" s="552"/>
      <c r="DH141" s="552"/>
      <c r="DI141" s="552"/>
      <c r="DJ141" s="552"/>
      <c r="DK141" s="552"/>
      <c r="DL141" s="552"/>
      <c r="DM141" s="552"/>
      <c r="DN141" s="552"/>
      <c r="DO141" s="552"/>
      <c r="DP141" s="552"/>
      <c r="DQ141" s="552"/>
      <c r="DR141" s="552"/>
      <c r="DS141" s="552"/>
      <c r="DT141" s="552"/>
      <c r="DU141" s="552"/>
      <c r="DV141" s="552"/>
      <c r="DW141" s="552"/>
      <c r="DX141" s="552"/>
      <c r="DY141" s="552"/>
      <c r="DZ141" s="552"/>
      <c r="EA141" s="552"/>
      <c r="EB141" s="552"/>
      <c r="EC141" s="552"/>
      <c r="ED141" s="552"/>
      <c r="EE141" s="552"/>
      <c r="EF141" s="552"/>
      <c r="EG141" s="552"/>
      <c r="EH141" s="552"/>
      <c r="EI141" s="552"/>
      <c r="EJ141" s="552"/>
      <c r="EK141" s="552"/>
      <c r="EL141" s="552"/>
      <c r="EM141" s="552"/>
      <c r="EN141" s="552"/>
      <c r="EO141" s="552"/>
      <c r="EP141" s="552"/>
      <c r="EQ141" s="552"/>
      <c r="ER141" s="552"/>
      <c r="ES141" s="552"/>
      <c r="ET141" s="552"/>
      <c r="EU141" s="552"/>
      <c r="EV141" s="552"/>
      <c r="EW141" s="552"/>
      <c r="EX141" s="552"/>
      <c r="EY141" s="552"/>
      <c r="EZ141" s="552"/>
      <c r="FA141" s="552"/>
      <c r="FB141" s="552"/>
      <c r="FC141" s="552"/>
      <c r="FD141" s="552"/>
      <c r="FE141" s="552"/>
      <c r="FF141" s="552"/>
      <c r="FG141" s="552"/>
      <c r="FH141" s="552"/>
      <c r="FI141" s="552"/>
      <c r="FJ141" s="552"/>
      <c r="FK141" s="552"/>
      <c r="FL141" s="552"/>
      <c r="FM141" s="552"/>
      <c r="FN141" s="552"/>
      <c r="FO141" s="552"/>
      <c r="FP141" s="552"/>
      <c r="FQ141" s="552"/>
      <c r="FR141" s="552"/>
      <c r="FS141" s="552"/>
      <c r="FT141" s="552"/>
      <c r="FU141" s="552"/>
      <c r="FV141" s="552"/>
      <c r="FW141" s="552"/>
      <c r="FX141" s="552"/>
      <c r="FY141" s="552"/>
      <c r="FZ141" s="552"/>
      <c r="GA141" s="552"/>
      <c r="GB141" s="552"/>
      <c r="GC141" s="552"/>
      <c r="GD141" s="552"/>
      <c r="GE141" s="552"/>
      <c r="GF141" s="552"/>
      <c r="GG141" s="552"/>
      <c r="GH141" s="552"/>
      <c r="GI141" s="552"/>
      <c r="GJ141" s="552"/>
      <c r="GK141" s="552"/>
      <c r="GL141" s="552"/>
      <c r="GM141" s="552"/>
      <c r="GN141" s="552"/>
      <c r="GO141" s="552"/>
      <c r="GP141" s="552"/>
      <c r="GQ141" s="552"/>
      <c r="GR141" s="552"/>
      <c r="GS141" s="552"/>
      <c r="GT141" s="552"/>
      <c r="GU141" s="552"/>
      <c r="GV141" s="552"/>
      <c r="GW141" s="552"/>
      <c r="GX141" s="552"/>
      <c r="GY141" s="552"/>
      <c r="GZ141" s="552"/>
      <c r="HA141" s="552"/>
      <c r="HB141" s="552"/>
      <c r="HC141" s="552"/>
      <c r="HD141" s="552"/>
      <c r="HE141" s="552"/>
      <c r="HF141" s="552"/>
      <c r="HG141" s="552"/>
      <c r="HH141" s="552"/>
      <c r="HI141" s="552"/>
      <c r="HJ141" s="552"/>
      <c r="HK141" s="552"/>
      <c r="HL141" s="552"/>
      <c r="HM141" s="552"/>
      <c r="HN141" s="552"/>
      <c r="HO141" s="552"/>
      <c r="HP141" s="552"/>
      <c r="HQ141" s="552"/>
      <c r="HR141" s="552"/>
      <c r="HS141" s="552"/>
      <c r="HT141" s="552"/>
      <c r="HU141" s="552"/>
      <c r="HV141" s="552"/>
      <c r="HW141" s="552"/>
      <c r="HX141" s="552"/>
      <c r="HY141" s="552"/>
      <c r="HZ141" s="552"/>
      <c r="IA141" s="552"/>
      <c r="IB141" s="552"/>
      <c r="IC141" s="552"/>
      <c r="ID141" s="552"/>
      <c r="IE141" s="552"/>
      <c r="IF141" s="552"/>
      <c r="IG141" s="552"/>
      <c r="IH141" s="552"/>
      <c r="II141" s="552"/>
      <c r="IJ141" s="552"/>
      <c r="IK141" s="552"/>
      <c r="IL141" s="552"/>
      <c r="IM141" s="552"/>
      <c r="IN141" s="552"/>
      <c r="IO141" s="552"/>
      <c r="IP141" s="552"/>
    </row>
    <row r="142" spans="1:250" s="553" customFormat="1" ht="12" customHeight="1">
      <c r="A142" s="554"/>
      <c r="B142" s="555"/>
      <c r="C142" s="556"/>
      <c r="D142" s="557"/>
      <c r="E142" s="558"/>
      <c r="F142" s="558"/>
      <c r="G142" s="558"/>
      <c r="H142" s="558"/>
      <c r="I142" s="558"/>
      <c r="J142" s="558"/>
      <c r="K142" s="556"/>
      <c r="L142" s="556"/>
      <c r="M142" s="559"/>
      <c r="N142" s="559"/>
      <c r="O142" s="559"/>
      <c r="P142" s="560"/>
      <c r="Q142" s="720"/>
      <c r="R142" s="550"/>
      <c r="S142" s="550"/>
      <c r="T142" s="550"/>
      <c r="U142" s="550"/>
      <c r="V142" s="550"/>
      <c r="W142" s="550"/>
      <c r="X142" s="550"/>
      <c r="Y142" s="550"/>
      <c r="Z142" s="550"/>
      <c r="AA142" s="550"/>
      <c r="AB142" s="551"/>
      <c r="AC142" s="551"/>
      <c r="AD142" s="551"/>
      <c r="AE142" s="551"/>
      <c r="AF142" s="551"/>
      <c r="AG142" s="551"/>
      <c r="AH142" s="551"/>
      <c r="AI142" s="551"/>
      <c r="AJ142" s="551"/>
      <c r="AK142" s="551"/>
      <c r="AL142" s="551"/>
      <c r="AM142" s="551"/>
      <c r="AN142" s="551"/>
      <c r="AO142" s="551"/>
      <c r="AP142" s="551"/>
      <c r="AQ142" s="552"/>
      <c r="AR142" s="552"/>
      <c r="AS142" s="552"/>
      <c r="AT142" s="552"/>
      <c r="AU142" s="552"/>
      <c r="AV142" s="552"/>
      <c r="AW142" s="552"/>
      <c r="AX142" s="552"/>
      <c r="AY142" s="552"/>
      <c r="AZ142" s="552"/>
      <c r="BA142" s="552"/>
      <c r="BB142" s="552"/>
      <c r="BC142" s="552"/>
      <c r="BD142" s="552"/>
      <c r="BE142" s="552"/>
      <c r="BF142" s="552"/>
      <c r="BG142" s="552"/>
      <c r="BH142" s="552"/>
      <c r="BI142" s="552"/>
      <c r="BJ142" s="552"/>
      <c r="BK142" s="552"/>
      <c r="BL142" s="552"/>
      <c r="BM142" s="552"/>
      <c r="BN142" s="552"/>
      <c r="BO142" s="552"/>
      <c r="BP142" s="552"/>
      <c r="BQ142" s="552"/>
      <c r="BR142" s="552"/>
      <c r="BS142" s="552"/>
      <c r="BT142" s="552"/>
      <c r="BU142" s="552"/>
      <c r="BV142" s="552"/>
      <c r="BW142" s="552"/>
      <c r="BX142" s="552"/>
      <c r="BY142" s="552"/>
      <c r="BZ142" s="552"/>
      <c r="CA142" s="552"/>
      <c r="CB142" s="552"/>
      <c r="CC142" s="552"/>
      <c r="CD142" s="552"/>
      <c r="CE142" s="552"/>
      <c r="CF142" s="552"/>
      <c r="CG142" s="552"/>
      <c r="CH142" s="552"/>
      <c r="CI142" s="552"/>
      <c r="CJ142" s="552"/>
      <c r="CK142" s="552"/>
      <c r="CL142" s="552"/>
      <c r="CM142" s="552"/>
      <c r="CN142" s="552"/>
      <c r="CO142" s="552"/>
      <c r="CP142" s="552"/>
      <c r="CQ142" s="552"/>
      <c r="CR142" s="552"/>
      <c r="CS142" s="552"/>
      <c r="CT142" s="552"/>
      <c r="CU142" s="552"/>
      <c r="CV142" s="552"/>
      <c r="CW142" s="552"/>
      <c r="CX142" s="552"/>
      <c r="CY142" s="552"/>
      <c r="CZ142" s="552"/>
      <c r="DA142" s="552"/>
      <c r="DB142" s="552"/>
      <c r="DC142" s="552"/>
      <c r="DD142" s="552"/>
      <c r="DE142" s="552"/>
      <c r="DF142" s="552"/>
      <c r="DG142" s="552"/>
      <c r="DH142" s="552"/>
      <c r="DI142" s="552"/>
      <c r="DJ142" s="552"/>
      <c r="DK142" s="552"/>
      <c r="DL142" s="552"/>
      <c r="DM142" s="552"/>
      <c r="DN142" s="552"/>
      <c r="DO142" s="552"/>
      <c r="DP142" s="552"/>
      <c r="DQ142" s="552"/>
      <c r="DR142" s="552"/>
      <c r="DS142" s="552"/>
      <c r="DT142" s="552"/>
      <c r="DU142" s="552"/>
      <c r="DV142" s="552"/>
      <c r="DW142" s="552"/>
      <c r="DX142" s="552"/>
      <c r="DY142" s="552"/>
      <c r="DZ142" s="552"/>
      <c r="EA142" s="552"/>
      <c r="EB142" s="552"/>
      <c r="EC142" s="552"/>
      <c r="ED142" s="552"/>
      <c r="EE142" s="552"/>
      <c r="EF142" s="552"/>
      <c r="EG142" s="552"/>
      <c r="EH142" s="552"/>
      <c r="EI142" s="552"/>
      <c r="EJ142" s="552"/>
      <c r="EK142" s="552"/>
      <c r="EL142" s="552"/>
      <c r="EM142" s="552"/>
      <c r="EN142" s="552"/>
      <c r="EO142" s="552"/>
      <c r="EP142" s="552"/>
      <c r="EQ142" s="552"/>
      <c r="ER142" s="552"/>
      <c r="ES142" s="552"/>
      <c r="ET142" s="552"/>
      <c r="EU142" s="552"/>
      <c r="EV142" s="552"/>
      <c r="EW142" s="552"/>
      <c r="EX142" s="552"/>
      <c r="EY142" s="552"/>
      <c r="EZ142" s="552"/>
      <c r="FA142" s="552"/>
      <c r="FB142" s="552"/>
      <c r="FC142" s="552"/>
      <c r="FD142" s="552"/>
      <c r="FE142" s="552"/>
      <c r="FF142" s="552"/>
      <c r="FG142" s="552"/>
      <c r="FH142" s="552"/>
      <c r="FI142" s="552"/>
      <c r="FJ142" s="552"/>
      <c r="FK142" s="552"/>
      <c r="FL142" s="552"/>
      <c r="FM142" s="552"/>
      <c r="FN142" s="552"/>
      <c r="FO142" s="552"/>
      <c r="FP142" s="552"/>
      <c r="FQ142" s="552"/>
      <c r="FR142" s="552"/>
      <c r="FS142" s="552"/>
      <c r="FT142" s="552"/>
      <c r="FU142" s="552"/>
      <c r="FV142" s="552"/>
      <c r="FW142" s="552"/>
      <c r="FX142" s="552"/>
      <c r="FY142" s="552"/>
      <c r="FZ142" s="552"/>
      <c r="GA142" s="552"/>
      <c r="GB142" s="552"/>
      <c r="GC142" s="552"/>
      <c r="GD142" s="552"/>
      <c r="GE142" s="552"/>
      <c r="GF142" s="552"/>
      <c r="GG142" s="552"/>
      <c r="GH142" s="552"/>
      <c r="GI142" s="552"/>
      <c r="GJ142" s="552"/>
      <c r="GK142" s="552"/>
      <c r="GL142" s="552"/>
      <c r="GM142" s="552"/>
      <c r="GN142" s="552"/>
      <c r="GO142" s="552"/>
      <c r="GP142" s="552"/>
      <c r="GQ142" s="552"/>
      <c r="GR142" s="552"/>
      <c r="GS142" s="552"/>
      <c r="GT142" s="552"/>
      <c r="GU142" s="552"/>
      <c r="GV142" s="552"/>
      <c r="GW142" s="552"/>
      <c r="GX142" s="552"/>
      <c r="GY142" s="552"/>
      <c r="GZ142" s="552"/>
      <c r="HA142" s="552"/>
      <c r="HB142" s="552"/>
      <c r="HC142" s="552"/>
      <c r="HD142" s="552"/>
      <c r="HE142" s="552"/>
      <c r="HF142" s="552"/>
      <c r="HG142" s="552"/>
      <c r="HH142" s="552"/>
      <c r="HI142" s="552"/>
      <c r="HJ142" s="552"/>
      <c r="HK142" s="552"/>
      <c r="HL142" s="552"/>
      <c r="HM142" s="552"/>
      <c r="HN142" s="552"/>
      <c r="HO142" s="552"/>
      <c r="HP142" s="552"/>
      <c r="HQ142" s="552"/>
      <c r="HR142" s="552"/>
      <c r="HS142" s="552"/>
      <c r="HT142" s="552"/>
      <c r="HU142" s="552"/>
      <c r="HV142" s="552"/>
      <c r="HW142" s="552"/>
      <c r="HX142" s="552"/>
      <c r="HY142" s="552"/>
      <c r="HZ142" s="552"/>
      <c r="IA142" s="552"/>
      <c r="IB142" s="552"/>
      <c r="IC142" s="552"/>
      <c r="ID142" s="552"/>
      <c r="IE142" s="552"/>
      <c r="IF142" s="552"/>
      <c r="IG142" s="552"/>
      <c r="IH142" s="552"/>
      <c r="II142" s="552"/>
      <c r="IJ142" s="552"/>
      <c r="IK142" s="552"/>
      <c r="IL142" s="552"/>
      <c r="IM142" s="552"/>
      <c r="IN142" s="552"/>
      <c r="IO142" s="552"/>
      <c r="IP142" s="552"/>
    </row>
    <row r="143" spans="1:250" s="553" customFormat="1" ht="12" customHeight="1">
      <c r="A143" s="554"/>
      <c r="B143" s="555"/>
      <c r="C143" s="556"/>
      <c r="D143" s="557"/>
      <c r="E143" s="558"/>
      <c r="F143" s="558"/>
      <c r="G143" s="558"/>
      <c r="H143" s="558"/>
      <c r="I143" s="558"/>
      <c r="J143" s="558"/>
      <c r="K143" s="556"/>
      <c r="L143" s="556"/>
      <c r="M143" s="559"/>
      <c r="N143" s="559"/>
      <c r="O143" s="559"/>
      <c r="P143" s="560"/>
      <c r="Q143" s="720"/>
      <c r="R143" s="550"/>
      <c r="S143" s="550"/>
      <c r="T143" s="550"/>
      <c r="U143" s="550"/>
      <c r="V143" s="550"/>
      <c r="W143" s="550"/>
      <c r="X143" s="550"/>
      <c r="Y143" s="550"/>
      <c r="Z143" s="550"/>
      <c r="AA143" s="550"/>
      <c r="AB143" s="551"/>
      <c r="AC143" s="551"/>
      <c r="AD143" s="551"/>
      <c r="AE143" s="551"/>
      <c r="AF143" s="551"/>
      <c r="AG143" s="551"/>
      <c r="AH143" s="551"/>
      <c r="AI143" s="551"/>
      <c r="AJ143" s="551"/>
      <c r="AK143" s="551"/>
      <c r="AL143" s="551"/>
      <c r="AM143" s="551"/>
      <c r="AN143" s="551"/>
      <c r="AO143" s="551"/>
      <c r="AP143" s="551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2"/>
      <c r="BW143" s="552"/>
      <c r="BX143" s="552"/>
      <c r="BY143" s="552"/>
      <c r="BZ143" s="552"/>
      <c r="CA143" s="552"/>
      <c r="CB143" s="552"/>
      <c r="CC143" s="552"/>
      <c r="CD143" s="552"/>
      <c r="CE143" s="552"/>
      <c r="CF143" s="552"/>
      <c r="CG143" s="552"/>
      <c r="CH143" s="552"/>
      <c r="CI143" s="552"/>
      <c r="CJ143" s="552"/>
      <c r="CK143" s="552"/>
      <c r="CL143" s="552"/>
      <c r="CM143" s="552"/>
      <c r="CN143" s="552"/>
      <c r="CO143" s="552"/>
      <c r="CP143" s="552"/>
      <c r="CQ143" s="552"/>
      <c r="CR143" s="552"/>
      <c r="CS143" s="552"/>
      <c r="CT143" s="552"/>
      <c r="CU143" s="552"/>
      <c r="CV143" s="552"/>
      <c r="CW143" s="552"/>
      <c r="CX143" s="552"/>
      <c r="CY143" s="552"/>
      <c r="CZ143" s="552"/>
      <c r="DA143" s="552"/>
      <c r="DB143" s="552"/>
      <c r="DC143" s="552"/>
      <c r="DD143" s="552"/>
      <c r="DE143" s="552"/>
      <c r="DF143" s="552"/>
      <c r="DG143" s="552"/>
      <c r="DH143" s="552"/>
      <c r="DI143" s="552"/>
      <c r="DJ143" s="552"/>
      <c r="DK143" s="552"/>
      <c r="DL143" s="552"/>
      <c r="DM143" s="552"/>
      <c r="DN143" s="552"/>
      <c r="DO143" s="552"/>
      <c r="DP143" s="552"/>
      <c r="DQ143" s="552"/>
      <c r="DR143" s="552"/>
      <c r="DS143" s="552"/>
      <c r="DT143" s="552"/>
      <c r="DU143" s="552"/>
      <c r="DV143" s="552"/>
      <c r="DW143" s="552"/>
      <c r="DX143" s="552"/>
      <c r="DY143" s="552"/>
      <c r="DZ143" s="552"/>
      <c r="EA143" s="552"/>
      <c r="EB143" s="552"/>
      <c r="EC143" s="552"/>
      <c r="ED143" s="552"/>
      <c r="EE143" s="552"/>
      <c r="EF143" s="552"/>
      <c r="EG143" s="552"/>
      <c r="EH143" s="552"/>
      <c r="EI143" s="552"/>
      <c r="EJ143" s="552"/>
      <c r="EK143" s="552"/>
      <c r="EL143" s="552"/>
      <c r="EM143" s="552"/>
      <c r="EN143" s="552"/>
      <c r="EO143" s="552"/>
      <c r="EP143" s="552"/>
      <c r="EQ143" s="552"/>
      <c r="ER143" s="552"/>
      <c r="ES143" s="552"/>
      <c r="ET143" s="552"/>
      <c r="EU143" s="552"/>
      <c r="EV143" s="552"/>
      <c r="EW143" s="552"/>
      <c r="EX143" s="552"/>
      <c r="EY143" s="552"/>
      <c r="EZ143" s="552"/>
      <c r="FA143" s="552"/>
      <c r="FB143" s="552"/>
      <c r="FC143" s="552"/>
      <c r="FD143" s="552"/>
      <c r="FE143" s="552"/>
      <c r="FF143" s="552"/>
      <c r="FG143" s="552"/>
      <c r="FH143" s="552"/>
      <c r="FI143" s="552"/>
      <c r="FJ143" s="552"/>
      <c r="FK143" s="552"/>
      <c r="FL143" s="552"/>
      <c r="FM143" s="552"/>
      <c r="FN143" s="552"/>
      <c r="FO143" s="552"/>
      <c r="FP143" s="552"/>
      <c r="FQ143" s="552"/>
      <c r="FR143" s="552"/>
      <c r="FS143" s="552"/>
      <c r="FT143" s="552"/>
      <c r="FU143" s="552"/>
      <c r="FV143" s="552"/>
      <c r="FW143" s="552"/>
      <c r="FX143" s="552"/>
      <c r="FY143" s="552"/>
      <c r="FZ143" s="552"/>
      <c r="GA143" s="552"/>
      <c r="GB143" s="552"/>
      <c r="GC143" s="552"/>
      <c r="GD143" s="552"/>
      <c r="GE143" s="552"/>
      <c r="GF143" s="552"/>
      <c r="GG143" s="552"/>
      <c r="GH143" s="552"/>
      <c r="GI143" s="552"/>
      <c r="GJ143" s="552"/>
      <c r="GK143" s="552"/>
      <c r="GL143" s="552"/>
      <c r="GM143" s="552"/>
      <c r="GN143" s="552"/>
      <c r="GO143" s="552"/>
      <c r="GP143" s="552"/>
      <c r="GQ143" s="552"/>
      <c r="GR143" s="552"/>
      <c r="GS143" s="552"/>
      <c r="GT143" s="552"/>
      <c r="GU143" s="552"/>
      <c r="GV143" s="552"/>
      <c r="GW143" s="552"/>
      <c r="GX143" s="552"/>
      <c r="GY143" s="552"/>
      <c r="GZ143" s="552"/>
      <c r="HA143" s="552"/>
      <c r="HB143" s="552"/>
      <c r="HC143" s="552"/>
      <c r="HD143" s="552"/>
      <c r="HE143" s="552"/>
      <c r="HF143" s="552"/>
      <c r="HG143" s="552"/>
      <c r="HH143" s="552"/>
      <c r="HI143" s="552"/>
      <c r="HJ143" s="552"/>
      <c r="HK143" s="552"/>
      <c r="HL143" s="552"/>
      <c r="HM143" s="552"/>
      <c r="HN143" s="552"/>
      <c r="HO143" s="552"/>
      <c r="HP143" s="552"/>
      <c r="HQ143" s="552"/>
      <c r="HR143" s="552"/>
      <c r="HS143" s="552"/>
      <c r="HT143" s="552"/>
      <c r="HU143" s="552"/>
      <c r="HV143" s="552"/>
      <c r="HW143" s="552"/>
      <c r="HX143" s="552"/>
      <c r="HY143" s="552"/>
      <c r="HZ143" s="552"/>
      <c r="IA143" s="552"/>
      <c r="IB143" s="552"/>
      <c r="IC143" s="552"/>
      <c r="ID143" s="552"/>
      <c r="IE143" s="552"/>
      <c r="IF143" s="552"/>
      <c r="IG143" s="552"/>
      <c r="IH143" s="552"/>
      <c r="II143" s="552"/>
      <c r="IJ143" s="552"/>
      <c r="IK143" s="552"/>
      <c r="IL143" s="552"/>
      <c r="IM143" s="552"/>
      <c r="IN143" s="552"/>
      <c r="IO143" s="552"/>
      <c r="IP143" s="552"/>
    </row>
    <row r="144" spans="1:250" s="553" customFormat="1" ht="12" customHeight="1">
      <c r="A144" s="554"/>
      <c r="B144" s="555"/>
      <c r="C144" s="556"/>
      <c r="D144" s="557"/>
      <c r="E144" s="558"/>
      <c r="F144" s="558"/>
      <c r="G144" s="558"/>
      <c r="H144" s="558"/>
      <c r="I144" s="558"/>
      <c r="J144" s="558"/>
      <c r="K144" s="556"/>
      <c r="L144" s="556"/>
      <c r="M144" s="559"/>
      <c r="N144" s="559"/>
      <c r="O144" s="559"/>
      <c r="P144" s="560"/>
      <c r="Q144" s="720"/>
      <c r="R144" s="550"/>
      <c r="S144" s="550"/>
      <c r="T144" s="550"/>
      <c r="U144" s="550"/>
      <c r="V144" s="550"/>
      <c r="W144" s="550"/>
      <c r="X144" s="550"/>
      <c r="Y144" s="550"/>
      <c r="Z144" s="550"/>
      <c r="AA144" s="550"/>
      <c r="AB144" s="551"/>
      <c r="AC144" s="551"/>
      <c r="AD144" s="551"/>
      <c r="AE144" s="551"/>
      <c r="AF144" s="551"/>
      <c r="AG144" s="551"/>
      <c r="AH144" s="551"/>
      <c r="AI144" s="551"/>
      <c r="AJ144" s="551"/>
      <c r="AK144" s="551"/>
      <c r="AL144" s="551"/>
      <c r="AM144" s="551"/>
      <c r="AN144" s="551"/>
      <c r="AO144" s="551"/>
      <c r="AP144" s="551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2"/>
      <c r="BW144" s="552"/>
      <c r="BX144" s="552"/>
      <c r="BY144" s="552"/>
      <c r="BZ144" s="552"/>
      <c r="CA144" s="552"/>
      <c r="CB144" s="552"/>
      <c r="CC144" s="552"/>
      <c r="CD144" s="552"/>
      <c r="CE144" s="552"/>
      <c r="CF144" s="552"/>
      <c r="CG144" s="552"/>
      <c r="CH144" s="552"/>
      <c r="CI144" s="552"/>
      <c r="CJ144" s="552"/>
      <c r="CK144" s="552"/>
      <c r="CL144" s="552"/>
      <c r="CM144" s="552"/>
      <c r="CN144" s="552"/>
      <c r="CO144" s="552"/>
      <c r="CP144" s="552"/>
      <c r="CQ144" s="552"/>
      <c r="CR144" s="552"/>
      <c r="CS144" s="552"/>
      <c r="CT144" s="552"/>
      <c r="CU144" s="552"/>
      <c r="CV144" s="552"/>
      <c r="CW144" s="552"/>
      <c r="CX144" s="552"/>
      <c r="CY144" s="552"/>
      <c r="CZ144" s="552"/>
      <c r="DA144" s="552"/>
      <c r="DB144" s="552"/>
      <c r="DC144" s="552"/>
      <c r="DD144" s="552"/>
      <c r="DE144" s="552"/>
      <c r="DF144" s="552"/>
      <c r="DG144" s="552"/>
      <c r="DH144" s="552"/>
      <c r="DI144" s="552"/>
      <c r="DJ144" s="552"/>
      <c r="DK144" s="552"/>
      <c r="DL144" s="552"/>
      <c r="DM144" s="552"/>
      <c r="DN144" s="552"/>
      <c r="DO144" s="552"/>
      <c r="DP144" s="552"/>
      <c r="DQ144" s="552"/>
      <c r="DR144" s="552"/>
      <c r="DS144" s="552"/>
      <c r="DT144" s="552"/>
      <c r="DU144" s="552"/>
      <c r="DV144" s="552"/>
      <c r="DW144" s="552"/>
      <c r="DX144" s="552"/>
      <c r="DY144" s="552"/>
      <c r="DZ144" s="552"/>
      <c r="EA144" s="552"/>
      <c r="EB144" s="552"/>
      <c r="EC144" s="552"/>
      <c r="ED144" s="552"/>
      <c r="EE144" s="552"/>
      <c r="EF144" s="552"/>
      <c r="EG144" s="552"/>
      <c r="EH144" s="552"/>
      <c r="EI144" s="552"/>
      <c r="EJ144" s="552"/>
      <c r="EK144" s="552"/>
      <c r="EL144" s="552"/>
      <c r="EM144" s="552"/>
      <c r="EN144" s="552"/>
      <c r="EO144" s="552"/>
      <c r="EP144" s="552"/>
      <c r="EQ144" s="552"/>
      <c r="ER144" s="552"/>
      <c r="ES144" s="552"/>
      <c r="ET144" s="552"/>
      <c r="EU144" s="552"/>
      <c r="EV144" s="552"/>
      <c r="EW144" s="552"/>
      <c r="EX144" s="552"/>
      <c r="EY144" s="552"/>
      <c r="EZ144" s="552"/>
      <c r="FA144" s="552"/>
      <c r="FB144" s="552"/>
      <c r="FC144" s="552"/>
      <c r="FD144" s="552"/>
      <c r="FE144" s="552"/>
      <c r="FF144" s="552"/>
      <c r="FG144" s="552"/>
      <c r="FH144" s="552"/>
      <c r="FI144" s="552"/>
      <c r="FJ144" s="552"/>
      <c r="FK144" s="552"/>
      <c r="FL144" s="552"/>
      <c r="FM144" s="552"/>
      <c r="FN144" s="552"/>
      <c r="FO144" s="552"/>
      <c r="FP144" s="552"/>
      <c r="FQ144" s="552"/>
      <c r="FR144" s="552"/>
      <c r="FS144" s="552"/>
      <c r="FT144" s="552"/>
      <c r="FU144" s="552"/>
      <c r="FV144" s="552"/>
      <c r="FW144" s="552"/>
      <c r="FX144" s="552"/>
      <c r="FY144" s="552"/>
      <c r="FZ144" s="552"/>
      <c r="GA144" s="552"/>
      <c r="GB144" s="552"/>
      <c r="GC144" s="552"/>
      <c r="GD144" s="552"/>
      <c r="GE144" s="552"/>
      <c r="GF144" s="552"/>
      <c r="GG144" s="552"/>
      <c r="GH144" s="552"/>
      <c r="GI144" s="552"/>
      <c r="GJ144" s="552"/>
      <c r="GK144" s="552"/>
      <c r="GL144" s="552"/>
      <c r="GM144" s="552"/>
      <c r="GN144" s="552"/>
      <c r="GO144" s="552"/>
      <c r="GP144" s="552"/>
      <c r="GQ144" s="552"/>
      <c r="GR144" s="552"/>
      <c r="GS144" s="552"/>
      <c r="GT144" s="552"/>
      <c r="GU144" s="552"/>
      <c r="GV144" s="552"/>
      <c r="GW144" s="552"/>
      <c r="GX144" s="552"/>
      <c r="GY144" s="552"/>
      <c r="GZ144" s="552"/>
      <c r="HA144" s="552"/>
      <c r="HB144" s="552"/>
      <c r="HC144" s="552"/>
      <c r="HD144" s="552"/>
      <c r="HE144" s="552"/>
      <c r="HF144" s="552"/>
      <c r="HG144" s="552"/>
      <c r="HH144" s="552"/>
      <c r="HI144" s="552"/>
      <c r="HJ144" s="552"/>
      <c r="HK144" s="552"/>
      <c r="HL144" s="552"/>
      <c r="HM144" s="552"/>
      <c r="HN144" s="552"/>
      <c r="HO144" s="552"/>
      <c r="HP144" s="552"/>
      <c r="HQ144" s="552"/>
      <c r="HR144" s="552"/>
      <c r="HS144" s="552"/>
      <c r="HT144" s="552"/>
      <c r="HU144" s="552"/>
      <c r="HV144" s="552"/>
      <c r="HW144" s="552"/>
      <c r="HX144" s="552"/>
      <c r="HY144" s="552"/>
      <c r="HZ144" s="552"/>
      <c r="IA144" s="552"/>
      <c r="IB144" s="552"/>
      <c r="IC144" s="552"/>
      <c r="ID144" s="552"/>
      <c r="IE144" s="552"/>
      <c r="IF144" s="552"/>
      <c r="IG144" s="552"/>
      <c r="IH144" s="552"/>
      <c r="II144" s="552"/>
      <c r="IJ144" s="552"/>
      <c r="IK144" s="552"/>
      <c r="IL144" s="552"/>
      <c r="IM144" s="552"/>
      <c r="IN144" s="552"/>
      <c r="IO144" s="552"/>
      <c r="IP144" s="552"/>
    </row>
    <row r="145" spans="1:250" s="553" customFormat="1" ht="12" customHeight="1">
      <c r="A145" s="554"/>
      <c r="B145" s="555"/>
      <c r="C145" s="556"/>
      <c r="D145" s="557"/>
      <c r="E145" s="558"/>
      <c r="F145" s="558"/>
      <c r="G145" s="558"/>
      <c r="H145" s="558"/>
      <c r="I145" s="558"/>
      <c r="J145" s="558"/>
      <c r="K145" s="556"/>
      <c r="L145" s="556"/>
      <c r="M145" s="559"/>
      <c r="N145" s="559"/>
      <c r="O145" s="559"/>
      <c r="P145" s="560"/>
      <c r="Q145" s="720"/>
      <c r="R145" s="550"/>
      <c r="S145" s="550"/>
      <c r="T145" s="550"/>
      <c r="U145" s="550"/>
      <c r="V145" s="550"/>
      <c r="W145" s="550"/>
      <c r="X145" s="550"/>
      <c r="Y145" s="550"/>
      <c r="Z145" s="550"/>
      <c r="AA145" s="550"/>
      <c r="AB145" s="551"/>
      <c r="AC145" s="551"/>
      <c r="AD145" s="551"/>
      <c r="AE145" s="551"/>
      <c r="AF145" s="551"/>
      <c r="AG145" s="551"/>
      <c r="AH145" s="551"/>
      <c r="AI145" s="551"/>
      <c r="AJ145" s="551"/>
      <c r="AK145" s="551"/>
      <c r="AL145" s="551"/>
      <c r="AM145" s="551"/>
      <c r="AN145" s="551"/>
      <c r="AO145" s="551"/>
      <c r="AP145" s="551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2"/>
      <c r="BW145" s="552"/>
      <c r="BX145" s="552"/>
      <c r="BY145" s="552"/>
      <c r="BZ145" s="552"/>
      <c r="CA145" s="552"/>
      <c r="CB145" s="552"/>
      <c r="CC145" s="552"/>
      <c r="CD145" s="552"/>
      <c r="CE145" s="552"/>
      <c r="CF145" s="552"/>
      <c r="CG145" s="552"/>
      <c r="CH145" s="552"/>
      <c r="CI145" s="552"/>
      <c r="CJ145" s="552"/>
      <c r="CK145" s="552"/>
      <c r="CL145" s="552"/>
      <c r="CM145" s="552"/>
      <c r="CN145" s="552"/>
      <c r="CO145" s="552"/>
      <c r="CP145" s="552"/>
      <c r="CQ145" s="552"/>
      <c r="CR145" s="552"/>
      <c r="CS145" s="552"/>
      <c r="CT145" s="552"/>
      <c r="CU145" s="552"/>
      <c r="CV145" s="552"/>
      <c r="CW145" s="552"/>
      <c r="CX145" s="552"/>
      <c r="CY145" s="552"/>
      <c r="CZ145" s="552"/>
      <c r="DA145" s="552"/>
      <c r="DB145" s="552"/>
      <c r="DC145" s="552"/>
      <c r="DD145" s="552"/>
      <c r="DE145" s="552"/>
      <c r="DF145" s="552"/>
      <c r="DG145" s="552"/>
      <c r="DH145" s="552"/>
      <c r="DI145" s="552"/>
      <c r="DJ145" s="552"/>
      <c r="DK145" s="552"/>
      <c r="DL145" s="552"/>
      <c r="DM145" s="552"/>
      <c r="DN145" s="552"/>
      <c r="DO145" s="552"/>
      <c r="DP145" s="552"/>
      <c r="DQ145" s="552"/>
      <c r="DR145" s="552"/>
      <c r="DS145" s="552"/>
      <c r="DT145" s="552"/>
      <c r="DU145" s="552"/>
      <c r="DV145" s="552"/>
      <c r="DW145" s="552"/>
      <c r="DX145" s="552"/>
      <c r="DY145" s="552"/>
      <c r="DZ145" s="552"/>
      <c r="EA145" s="552"/>
      <c r="EB145" s="552"/>
      <c r="EC145" s="552"/>
      <c r="ED145" s="552"/>
      <c r="EE145" s="552"/>
      <c r="EF145" s="552"/>
      <c r="EG145" s="552"/>
      <c r="EH145" s="552"/>
      <c r="EI145" s="552"/>
      <c r="EJ145" s="552"/>
      <c r="EK145" s="552"/>
      <c r="EL145" s="552"/>
      <c r="EM145" s="552"/>
      <c r="EN145" s="552"/>
      <c r="EO145" s="552"/>
      <c r="EP145" s="552"/>
      <c r="EQ145" s="552"/>
      <c r="ER145" s="552"/>
      <c r="ES145" s="552"/>
      <c r="ET145" s="552"/>
      <c r="EU145" s="552"/>
      <c r="EV145" s="552"/>
      <c r="EW145" s="552"/>
      <c r="EX145" s="552"/>
      <c r="EY145" s="552"/>
      <c r="EZ145" s="552"/>
      <c r="FA145" s="552"/>
      <c r="FB145" s="552"/>
      <c r="FC145" s="552"/>
      <c r="FD145" s="552"/>
      <c r="FE145" s="552"/>
      <c r="FF145" s="552"/>
      <c r="FG145" s="552"/>
      <c r="FH145" s="552"/>
      <c r="FI145" s="552"/>
      <c r="FJ145" s="552"/>
      <c r="FK145" s="552"/>
      <c r="FL145" s="552"/>
      <c r="FM145" s="552"/>
      <c r="FN145" s="552"/>
      <c r="FO145" s="552"/>
      <c r="FP145" s="552"/>
      <c r="FQ145" s="552"/>
      <c r="FR145" s="552"/>
      <c r="FS145" s="552"/>
      <c r="FT145" s="552"/>
      <c r="FU145" s="552"/>
      <c r="FV145" s="552"/>
      <c r="FW145" s="552"/>
      <c r="FX145" s="552"/>
      <c r="FY145" s="552"/>
      <c r="FZ145" s="552"/>
      <c r="GA145" s="552"/>
      <c r="GB145" s="552"/>
      <c r="GC145" s="552"/>
      <c r="GD145" s="552"/>
      <c r="GE145" s="552"/>
      <c r="GF145" s="552"/>
      <c r="GG145" s="552"/>
      <c r="GH145" s="552"/>
      <c r="GI145" s="552"/>
      <c r="GJ145" s="552"/>
      <c r="GK145" s="552"/>
      <c r="GL145" s="552"/>
      <c r="GM145" s="552"/>
      <c r="GN145" s="552"/>
      <c r="GO145" s="552"/>
      <c r="GP145" s="552"/>
      <c r="GQ145" s="552"/>
      <c r="GR145" s="552"/>
      <c r="GS145" s="552"/>
      <c r="GT145" s="552"/>
      <c r="GU145" s="552"/>
      <c r="GV145" s="552"/>
      <c r="GW145" s="552"/>
      <c r="GX145" s="552"/>
      <c r="GY145" s="552"/>
      <c r="GZ145" s="552"/>
      <c r="HA145" s="552"/>
      <c r="HB145" s="552"/>
      <c r="HC145" s="552"/>
      <c r="HD145" s="552"/>
      <c r="HE145" s="552"/>
      <c r="HF145" s="552"/>
      <c r="HG145" s="552"/>
      <c r="HH145" s="552"/>
      <c r="HI145" s="552"/>
      <c r="HJ145" s="552"/>
      <c r="HK145" s="552"/>
      <c r="HL145" s="552"/>
      <c r="HM145" s="552"/>
      <c r="HN145" s="552"/>
      <c r="HO145" s="552"/>
      <c r="HP145" s="552"/>
      <c r="HQ145" s="552"/>
      <c r="HR145" s="552"/>
      <c r="HS145" s="552"/>
      <c r="HT145" s="552"/>
      <c r="HU145" s="552"/>
      <c r="HV145" s="552"/>
      <c r="HW145" s="552"/>
      <c r="HX145" s="552"/>
      <c r="HY145" s="552"/>
      <c r="HZ145" s="552"/>
      <c r="IA145" s="552"/>
      <c r="IB145" s="552"/>
      <c r="IC145" s="552"/>
      <c r="ID145" s="552"/>
      <c r="IE145" s="552"/>
      <c r="IF145" s="552"/>
      <c r="IG145" s="552"/>
      <c r="IH145" s="552"/>
      <c r="II145" s="552"/>
      <c r="IJ145" s="552"/>
      <c r="IK145" s="552"/>
      <c r="IL145" s="552"/>
      <c r="IM145" s="552"/>
      <c r="IN145" s="552"/>
      <c r="IO145" s="552"/>
      <c r="IP145" s="552"/>
    </row>
    <row r="146" spans="1:250" s="553" customFormat="1" ht="12" customHeight="1">
      <c r="A146" s="554"/>
      <c r="B146" s="555"/>
      <c r="C146" s="556"/>
      <c r="D146" s="557"/>
      <c r="E146" s="558"/>
      <c r="F146" s="558"/>
      <c r="G146" s="558"/>
      <c r="H146" s="558"/>
      <c r="I146" s="558"/>
      <c r="J146" s="558"/>
      <c r="K146" s="556"/>
      <c r="L146" s="556"/>
      <c r="M146" s="559"/>
      <c r="N146" s="559"/>
      <c r="O146" s="559"/>
      <c r="P146" s="560"/>
      <c r="Q146" s="720"/>
      <c r="R146" s="550"/>
      <c r="S146" s="550"/>
      <c r="T146" s="550"/>
      <c r="U146" s="550"/>
      <c r="V146" s="550"/>
      <c r="W146" s="550"/>
      <c r="X146" s="550"/>
      <c r="Y146" s="550"/>
      <c r="Z146" s="550"/>
      <c r="AA146" s="550"/>
      <c r="AB146" s="551"/>
      <c r="AC146" s="551"/>
      <c r="AD146" s="551"/>
      <c r="AE146" s="551"/>
      <c r="AF146" s="551"/>
      <c r="AG146" s="551"/>
      <c r="AH146" s="551"/>
      <c r="AI146" s="551"/>
      <c r="AJ146" s="551"/>
      <c r="AK146" s="551"/>
      <c r="AL146" s="551"/>
      <c r="AM146" s="551"/>
      <c r="AN146" s="551"/>
      <c r="AO146" s="551"/>
      <c r="AP146" s="551"/>
      <c r="AQ146" s="552"/>
      <c r="AR146" s="552"/>
      <c r="AS146" s="552"/>
      <c r="AT146" s="552"/>
      <c r="AU146" s="552"/>
      <c r="AV146" s="552"/>
      <c r="AW146" s="552"/>
      <c r="AX146" s="552"/>
      <c r="AY146" s="552"/>
      <c r="AZ146" s="552"/>
      <c r="BA146" s="552"/>
      <c r="BB146" s="552"/>
      <c r="BC146" s="552"/>
      <c r="BD146" s="552"/>
      <c r="BE146" s="552"/>
      <c r="BF146" s="552"/>
      <c r="BG146" s="552"/>
      <c r="BH146" s="552"/>
      <c r="BI146" s="552"/>
      <c r="BJ146" s="552"/>
      <c r="BK146" s="552"/>
      <c r="BL146" s="552"/>
      <c r="BM146" s="552"/>
      <c r="BN146" s="552"/>
      <c r="BO146" s="552"/>
      <c r="BP146" s="552"/>
      <c r="BQ146" s="552"/>
      <c r="BR146" s="552"/>
      <c r="BS146" s="552"/>
      <c r="BT146" s="552"/>
      <c r="BU146" s="552"/>
      <c r="BV146" s="552"/>
      <c r="BW146" s="552"/>
      <c r="BX146" s="552"/>
      <c r="BY146" s="552"/>
      <c r="BZ146" s="552"/>
      <c r="CA146" s="552"/>
      <c r="CB146" s="552"/>
      <c r="CC146" s="552"/>
      <c r="CD146" s="552"/>
      <c r="CE146" s="552"/>
      <c r="CF146" s="552"/>
      <c r="CG146" s="552"/>
      <c r="CH146" s="552"/>
      <c r="CI146" s="552"/>
      <c r="CJ146" s="552"/>
      <c r="CK146" s="552"/>
      <c r="CL146" s="552"/>
      <c r="CM146" s="552"/>
      <c r="CN146" s="552"/>
      <c r="CO146" s="552"/>
      <c r="CP146" s="552"/>
      <c r="CQ146" s="552"/>
      <c r="CR146" s="552"/>
      <c r="CS146" s="552"/>
      <c r="CT146" s="552"/>
      <c r="CU146" s="552"/>
      <c r="CV146" s="552"/>
      <c r="CW146" s="552"/>
      <c r="CX146" s="552"/>
      <c r="CY146" s="552"/>
      <c r="CZ146" s="552"/>
      <c r="DA146" s="552"/>
      <c r="DB146" s="552"/>
      <c r="DC146" s="552"/>
      <c r="DD146" s="552"/>
      <c r="DE146" s="552"/>
      <c r="DF146" s="552"/>
      <c r="DG146" s="552"/>
      <c r="DH146" s="552"/>
      <c r="DI146" s="552"/>
      <c r="DJ146" s="552"/>
      <c r="DK146" s="552"/>
      <c r="DL146" s="552"/>
      <c r="DM146" s="552"/>
      <c r="DN146" s="552"/>
      <c r="DO146" s="552"/>
      <c r="DP146" s="552"/>
      <c r="DQ146" s="552"/>
      <c r="DR146" s="552"/>
      <c r="DS146" s="552"/>
      <c r="DT146" s="552"/>
      <c r="DU146" s="552"/>
      <c r="DV146" s="552"/>
      <c r="DW146" s="552"/>
      <c r="DX146" s="552"/>
      <c r="DY146" s="552"/>
      <c r="DZ146" s="552"/>
      <c r="EA146" s="552"/>
      <c r="EB146" s="552"/>
      <c r="EC146" s="552"/>
      <c r="ED146" s="552"/>
      <c r="EE146" s="552"/>
      <c r="EF146" s="552"/>
      <c r="EG146" s="552"/>
      <c r="EH146" s="552"/>
      <c r="EI146" s="552"/>
      <c r="EJ146" s="552"/>
      <c r="EK146" s="552"/>
      <c r="EL146" s="552"/>
      <c r="EM146" s="552"/>
      <c r="EN146" s="552"/>
      <c r="EO146" s="552"/>
      <c r="EP146" s="552"/>
      <c r="EQ146" s="552"/>
      <c r="ER146" s="552"/>
      <c r="ES146" s="552"/>
      <c r="ET146" s="552"/>
      <c r="EU146" s="552"/>
      <c r="EV146" s="552"/>
      <c r="EW146" s="552"/>
      <c r="EX146" s="552"/>
      <c r="EY146" s="552"/>
      <c r="EZ146" s="552"/>
      <c r="FA146" s="552"/>
      <c r="FB146" s="552"/>
      <c r="FC146" s="552"/>
      <c r="FD146" s="552"/>
      <c r="FE146" s="552"/>
      <c r="FF146" s="552"/>
      <c r="FG146" s="552"/>
      <c r="FH146" s="552"/>
      <c r="FI146" s="552"/>
      <c r="FJ146" s="552"/>
      <c r="FK146" s="552"/>
      <c r="FL146" s="552"/>
      <c r="FM146" s="552"/>
      <c r="FN146" s="552"/>
      <c r="FO146" s="552"/>
      <c r="FP146" s="552"/>
      <c r="FQ146" s="552"/>
      <c r="FR146" s="552"/>
      <c r="FS146" s="552"/>
      <c r="FT146" s="552"/>
      <c r="FU146" s="552"/>
      <c r="FV146" s="552"/>
      <c r="FW146" s="552"/>
      <c r="FX146" s="552"/>
      <c r="FY146" s="552"/>
      <c r="FZ146" s="552"/>
      <c r="GA146" s="552"/>
      <c r="GB146" s="552"/>
      <c r="GC146" s="552"/>
      <c r="GD146" s="552"/>
      <c r="GE146" s="552"/>
      <c r="GF146" s="552"/>
      <c r="GG146" s="552"/>
      <c r="GH146" s="552"/>
      <c r="GI146" s="552"/>
      <c r="GJ146" s="552"/>
      <c r="GK146" s="552"/>
      <c r="GL146" s="552"/>
      <c r="GM146" s="552"/>
      <c r="GN146" s="552"/>
      <c r="GO146" s="552"/>
      <c r="GP146" s="552"/>
      <c r="GQ146" s="552"/>
      <c r="GR146" s="552"/>
      <c r="GS146" s="552"/>
      <c r="GT146" s="552"/>
      <c r="GU146" s="552"/>
      <c r="GV146" s="552"/>
      <c r="GW146" s="552"/>
      <c r="GX146" s="552"/>
      <c r="GY146" s="552"/>
      <c r="GZ146" s="552"/>
      <c r="HA146" s="552"/>
      <c r="HB146" s="552"/>
      <c r="HC146" s="552"/>
      <c r="HD146" s="552"/>
      <c r="HE146" s="552"/>
      <c r="HF146" s="552"/>
      <c r="HG146" s="552"/>
      <c r="HH146" s="552"/>
      <c r="HI146" s="552"/>
      <c r="HJ146" s="552"/>
      <c r="HK146" s="552"/>
      <c r="HL146" s="552"/>
      <c r="HM146" s="552"/>
      <c r="HN146" s="552"/>
      <c r="HO146" s="552"/>
      <c r="HP146" s="552"/>
      <c r="HQ146" s="552"/>
      <c r="HR146" s="552"/>
      <c r="HS146" s="552"/>
      <c r="HT146" s="552"/>
      <c r="HU146" s="552"/>
      <c r="HV146" s="552"/>
      <c r="HW146" s="552"/>
      <c r="HX146" s="552"/>
      <c r="HY146" s="552"/>
      <c r="HZ146" s="552"/>
      <c r="IA146" s="552"/>
      <c r="IB146" s="552"/>
      <c r="IC146" s="552"/>
      <c r="ID146" s="552"/>
      <c r="IE146" s="552"/>
      <c r="IF146" s="552"/>
      <c r="IG146" s="552"/>
      <c r="IH146" s="552"/>
      <c r="II146" s="552"/>
      <c r="IJ146" s="552"/>
      <c r="IK146" s="552"/>
      <c r="IL146" s="552"/>
      <c r="IM146" s="552"/>
      <c r="IN146" s="552"/>
      <c r="IO146" s="552"/>
      <c r="IP146" s="552"/>
    </row>
    <row r="147" spans="1:250" s="553" customFormat="1" ht="12" customHeight="1">
      <c r="A147" s="554"/>
      <c r="B147" s="555"/>
      <c r="C147" s="556"/>
      <c r="D147" s="557"/>
      <c r="E147" s="558"/>
      <c r="F147" s="558"/>
      <c r="G147" s="558"/>
      <c r="H147" s="558"/>
      <c r="I147" s="558"/>
      <c r="J147" s="558"/>
      <c r="K147" s="556"/>
      <c r="L147" s="556"/>
      <c r="M147" s="559"/>
      <c r="N147" s="559"/>
      <c r="O147" s="559"/>
      <c r="P147" s="560"/>
      <c r="Q147" s="720"/>
      <c r="R147" s="550"/>
      <c r="S147" s="550"/>
      <c r="T147" s="550"/>
      <c r="U147" s="550"/>
      <c r="V147" s="550"/>
      <c r="W147" s="550"/>
      <c r="X147" s="550"/>
      <c r="Y147" s="550"/>
      <c r="Z147" s="550"/>
      <c r="AA147" s="550"/>
      <c r="AB147" s="551"/>
      <c r="AC147" s="551"/>
      <c r="AD147" s="551"/>
      <c r="AE147" s="551"/>
      <c r="AF147" s="551"/>
      <c r="AG147" s="551"/>
      <c r="AH147" s="551"/>
      <c r="AI147" s="551"/>
      <c r="AJ147" s="551"/>
      <c r="AK147" s="551"/>
      <c r="AL147" s="551"/>
      <c r="AM147" s="551"/>
      <c r="AN147" s="551"/>
      <c r="AO147" s="551"/>
      <c r="AP147" s="551"/>
      <c r="AQ147" s="552"/>
      <c r="AR147" s="552"/>
      <c r="AS147" s="552"/>
      <c r="AT147" s="552"/>
      <c r="AU147" s="552"/>
      <c r="AV147" s="552"/>
      <c r="AW147" s="552"/>
      <c r="AX147" s="552"/>
      <c r="AY147" s="552"/>
      <c r="AZ147" s="552"/>
      <c r="BA147" s="552"/>
      <c r="BB147" s="552"/>
      <c r="BC147" s="552"/>
      <c r="BD147" s="552"/>
      <c r="BE147" s="552"/>
      <c r="BF147" s="552"/>
      <c r="BG147" s="552"/>
      <c r="BH147" s="552"/>
      <c r="BI147" s="552"/>
      <c r="BJ147" s="552"/>
      <c r="BK147" s="552"/>
      <c r="BL147" s="552"/>
      <c r="BM147" s="552"/>
      <c r="BN147" s="552"/>
      <c r="BO147" s="552"/>
      <c r="BP147" s="552"/>
      <c r="BQ147" s="552"/>
      <c r="BR147" s="552"/>
      <c r="BS147" s="552"/>
      <c r="BT147" s="552"/>
      <c r="BU147" s="552"/>
      <c r="BV147" s="552"/>
      <c r="BW147" s="552"/>
      <c r="BX147" s="552"/>
      <c r="BY147" s="552"/>
      <c r="BZ147" s="552"/>
      <c r="CA147" s="552"/>
      <c r="CB147" s="552"/>
      <c r="CC147" s="552"/>
      <c r="CD147" s="552"/>
      <c r="CE147" s="552"/>
      <c r="CF147" s="552"/>
      <c r="CG147" s="552"/>
      <c r="CH147" s="552"/>
      <c r="CI147" s="552"/>
      <c r="CJ147" s="552"/>
      <c r="CK147" s="552"/>
      <c r="CL147" s="552"/>
      <c r="CM147" s="552"/>
      <c r="CN147" s="552"/>
      <c r="CO147" s="552"/>
      <c r="CP147" s="552"/>
      <c r="CQ147" s="552"/>
      <c r="CR147" s="552"/>
      <c r="CS147" s="552"/>
      <c r="CT147" s="552"/>
      <c r="CU147" s="552"/>
      <c r="CV147" s="552"/>
      <c r="CW147" s="552"/>
      <c r="CX147" s="552"/>
      <c r="CY147" s="552"/>
      <c r="CZ147" s="552"/>
      <c r="DA147" s="552"/>
      <c r="DB147" s="552"/>
      <c r="DC147" s="552"/>
      <c r="DD147" s="552"/>
      <c r="DE147" s="552"/>
      <c r="DF147" s="552"/>
      <c r="DG147" s="552"/>
      <c r="DH147" s="552"/>
      <c r="DI147" s="552"/>
      <c r="DJ147" s="552"/>
      <c r="DK147" s="552"/>
      <c r="DL147" s="552"/>
      <c r="DM147" s="552"/>
      <c r="DN147" s="552"/>
      <c r="DO147" s="552"/>
      <c r="DP147" s="552"/>
      <c r="DQ147" s="552"/>
      <c r="DR147" s="552"/>
      <c r="DS147" s="552"/>
      <c r="DT147" s="552"/>
      <c r="DU147" s="552"/>
      <c r="DV147" s="552"/>
      <c r="DW147" s="552"/>
      <c r="DX147" s="552"/>
      <c r="DY147" s="552"/>
      <c r="DZ147" s="552"/>
      <c r="EA147" s="552"/>
      <c r="EB147" s="552"/>
      <c r="EC147" s="552"/>
      <c r="ED147" s="552"/>
      <c r="EE147" s="552"/>
      <c r="EF147" s="552"/>
      <c r="EG147" s="552"/>
      <c r="EH147" s="552"/>
      <c r="EI147" s="552"/>
      <c r="EJ147" s="552"/>
      <c r="EK147" s="552"/>
      <c r="EL147" s="552"/>
      <c r="EM147" s="552"/>
      <c r="EN147" s="552"/>
      <c r="EO147" s="552"/>
      <c r="EP147" s="552"/>
      <c r="EQ147" s="552"/>
      <c r="ER147" s="552"/>
      <c r="ES147" s="552"/>
      <c r="ET147" s="552"/>
      <c r="EU147" s="552"/>
      <c r="EV147" s="552"/>
      <c r="EW147" s="552"/>
      <c r="EX147" s="552"/>
      <c r="EY147" s="552"/>
      <c r="EZ147" s="552"/>
      <c r="FA147" s="552"/>
      <c r="FB147" s="552"/>
      <c r="FC147" s="552"/>
      <c r="FD147" s="552"/>
      <c r="FE147" s="552"/>
      <c r="FF147" s="552"/>
      <c r="FG147" s="552"/>
      <c r="FH147" s="552"/>
      <c r="FI147" s="552"/>
      <c r="FJ147" s="552"/>
      <c r="FK147" s="552"/>
      <c r="FL147" s="552"/>
      <c r="FM147" s="552"/>
      <c r="FN147" s="552"/>
      <c r="FO147" s="552"/>
      <c r="FP147" s="552"/>
      <c r="FQ147" s="552"/>
      <c r="FR147" s="552"/>
      <c r="FS147" s="552"/>
      <c r="FT147" s="552"/>
      <c r="FU147" s="552"/>
      <c r="FV147" s="552"/>
      <c r="FW147" s="552"/>
      <c r="FX147" s="552"/>
      <c r="FY147" s="552"/>
      <c r="FZ147" s="552"/>
      <c r="GA147" s="552"/>
      <c r="GB147" s="552"/>
      <c r="GC147" s="552"/>
      <c r="GD147" s="552"/>
      <c r="GE147" s="552"/>
      <c r="GF147" s="552"/>
      <c r="GG147" s="552"/>
      <c r="GH147" s="552"/>
      <c r="GI147" s="552"/>
      <c r="GJ147" s="552"/>
      <c r="GK147" s="552"/>
      <c r="GL147" s="552"/>
      <c r="GM147" s="552"/>
      <c r="GN147" s="552"/>
      <c r="GO147" s="552"/>
      <c r="GP147" s="552"/>
      <c r="GQ147" s="552"/>
      <c r="GR147" s="552"/>
      <c r="GS147" s="552"/>
      <c r="GT147" s="552"/>
      <c r="GU147" s="552"/>
      <c r="GV147" s="552"/>
      <c r="GW147" s="552"/>
      <c r="GX147" s="552"/>
      <c r="GY147" s="552"/>
      <c r="GZ147" s="552"/>
      <c r="HA147" s="552"/>
      <c r="HB147" s="552"/>
      <c r="HC147" s="552"/>
      <c r="HD147" s="552"/>
      <c r="HE147" s="552"/>
      <c r="HF147" s="552"/>
      <c r="HG147" s="552"/>
      <c r="HH147" s="552"/>
      <c r="HI147" s="552"/>
      <c r="HJ147" s="552"/>
      <c r="HK147" s="552"/>
      <c r="HL147" s="552"/>
      <c r="HM147" s="552"/>
      <c r="HN147" s="552"/>
      <c r="HO147" s="552"/>
      <c r="HP147" s="552"/>
      <c r="HQ147" s="552"/>
      <c r="HR147" s="552"/>
      <c r="HS147" s="552"/>
      <c r="HT147" s="552"/>
      <c r="HU147" s="552"/>
      <c r="HV147" s="552"/>
      <c r="HW147" s="552"/>
      <c r="HX147" s="552"/>
      <c r="HY147" s="552"/>
      <c r="HZ147" s="552"/>
      <c r="IA147" s="552"/>
      <c r="IB147" s="552"/>
      <c r="IC147" s="552"/>
      <c r="ID147" s="552"/>
      <c r="IE147" s="552"/>
      <c r="IF147" s="552"/>
      <c r="IG147" s="552"/>
      <c r="IH147" s="552"/>
      <c r="II147" s="552"/>
      <c r="IJ147" s="552"/>
      <c r="IK147" s="552"/>
      <c r="IL147" s="552"/>
      <c r="IM147" s="552"/>
      <c r="IN147" s="552"/>
      <c r="IO147" s="552"/>
      <c r="IP147" s="552"/>
    </row>
    <row r="148" spans="1:250" s="553" customFormat="1" ht="12" customHeight="1">
      <c r="A148" s="554"/>
      <c r="B148" s="555"/>
      <c r="C148" s="556"/>
      <c r="D148" s="557"/>
      <c r="E148" s="558"/>
      <c r="F148" s="558"/>
      <c r="G148" s="558"/>
      <c r="H148" s="558"/>
      <c r="I148" s="558"/>
      <c r="J148" s="558"/>
      <c r="K148" s="556"/>
      <c r="L148" s="556"/>
      <c r="M148" s="559"/>
      <c r="N148" s="559"/>
      <c r="O148" s="559"/>
      <c r="P148" s="560"/>
      <c r="Q148" s="720"/>
      <c r="R148" s="550"/>
      <c r="S148" s="550"/>
      <c r="T148" s="550"/>
      <c r="U148" s="550"/>
      <c r="V148" s="550"/>
      <c r="W148" s="550"/>
      <c r="X148" s="550"/>
      <c r="Y148" s="550"/>
      <c r="Z148" s="550"/>
      <c r="AA148" s="550"/>
      <c r="AB148" s="551"/>
      <c r="AC148" s="551"/>
      <c r="AD148" s="551"/>
      <c r="AE148" s="551"/>
      <c r="AF148" s="551"/>
      <c r="AG148" s="551"/>
      <c r="AH148" s="551"/>
      <c r="AI148" s="551"/>
      <c r="AJ148" s="551"/>
      <c r="AK148" s="551"/>
      <c r="AL148" s="551"/>
      <c r="AM148" s="551"/>
      <c r="AN148" s="551"/>
      <c r="AO148" s="551"/>
      <c r="AP148" s="551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552"/>
      <c r="BC148" s="552"/>
      <c r="BD148" s="552"/>
      <c r="BE148" s="552"/>
      <c r="BF148" s="552"/>
      <c r="BG148" s="552"/>
      <c r="BH148" s="552"/>
      <c r="BI148" s="552"/>
      <c r="BJ148" s="552"/>
      <c r="BK148" s="552"/>
      <c r="BL148" s="552"/>
      <c r="BM148" s="552"/>
      <c r="BN148" s="552"/>
      <c r="BO148" s="552"/>
      <c r="BP148" s="552"/>
      <c r="BQ148" s="552"/>
      <c r="BR148" s="552"/>
      <c r="BS148" s="552"/>
      <c r="BT148" s="552"/>
      <c r="BU148" s="552"/>
      <c r="BV148" s="552"/>
      <c r="BW148" s="552"/>
      <c r="BX148" s="552"/>
      <c r="BY148" s="552"/>
      <c r="BZ148" s="552"/>
      <c r="CA148" s="552"/>
      <c r="CB148" s="552"/>
      <c r="CC148" s="552"/>
      <c r="CD148" s="552"/>
      <c r="CE148" s="552"/>
      <c r="CF148" s="552"/>
      <c r="CG148" s="552"/>
      <c r="CH148" s="552"/>
      <c r="CI148" s="552"/>
      <c r="CJ148" s="552"/>
      <c r="CK148" s="552"/>
      <c r="CL148" s="552"/>
      <c r="CM148" s="552"/>
      <c r="CN148" s="552"/>
      <c r="CO148" s="552"/>
      <c r="CP148" s="552"/>
      <c r="CQ148" s="552"/>
      <c r="CR148" s="552"/>
      <c r="CS148" s="552"/>
      <c r="CT148" s="552"/>
      <c r="CU148" s="552"/>
      <c r="CV148" s="552"/>
      <c r="CW148" s="552"/>
      <c r="CX148" s="552"/>
      <c r="CY148" s="552"/>
      <c r="CZ148" s="552"/>
      <c r="DA148" s="552"/>
      <c r="DB148" s="552"/>
      <c r="DC148" s="552"/>
      <c r="DD148" s="552"/>
      <c r="DE148" s="552"/>
      <c r="DF148" s="552"/>
      <c r="DG148" s="552"/>
      <c r="DH148" s="552"/>
      <c r="DI148" s="552"/>
      <c r="DJ148" s="552"/>
      <c r="DK148" s="552"/>
      <c r="DL148" s="552"/>
      <c r="DM148" s="552"/>
      <c r="DN148" s="552"/>
      <c r="DO148" s="552"/>
      <c r="DP148" s="552"/>
      <c r="DQ148" s="552"/>
      <c r="DR148" s="552"/>
      <c r="DS148" s="552"/>
      <c r="DT148" s="552"/>
      <c r="DU148" s="552"/>
      <c r="DV148" s="552"/>
      <c r="DW148" s="552"/>
      <c r="DX148" s="552"/>
      <c r="DY148" s="552"/>
      <c r="DZ148" s="552"/>
      <c r="EA148" s="552"/>
      <c r="EB148" s="552"/>
      <c r="EC148" s="552"/>
      <c r="ED148" s="552"/>
      <c r="EE148" s="552"/>
      <c r="EF148" s="552"/>
      <c r="EG148" s="552"/>
      <c r="EH148" s="552"/>
      <c r="EI148" s="552"/>
      <c r="EJ148" s="552"/>
      <c r="EK148" s="552"/>
      <c r="EL148" s="552"/>
      <c r="EM148" s="552"/>
      <c r="EN148" s="552"/>
      <c r="EO148" s="552"/>
      <c r="EP148" s="552"/>
      <c r="EQ148" s="552"/>
      <c r="ER148" s="552"/>
      <c r="ES148" s="552"/>
      <c r="ET148" s="552"/>
      <c r="EU148" s="552"/>
      <c r="EV148" s="552"/>
      <c r="EW148" s="552"/>
      <c r="EX148" s="552"/>
      <c r="EY148" s="552"/>
      <c r="EZ148" s="552"/>
      <c r="FA148" s="552"/>
      <c r="FB148" s="552"/>
      <c r="FC148" s="552"/>
      <c r="FD148" s="552"/>
      <c r="FE148" s="552"/>
      <c r="FF148" s="552"/>
      <c r="FG148" s="552"/>
      <c r="FH148" s="552"/>
      <c r="FI148" s="552"/>
      <c r="FJ148" s="552"/>
      <c r="FK148" s="552"/>
      <c r="FL148" s="552"/>
      <c r="FM148" s="552"/>
      <c r="FN148" s="552"/>
      <c r="FO148" s="552"/>
      <c r="FP148" s="552"/>
      <c r="FQ148" s="552"/>
      <c r="FR148" s="552"/>
      <c r="FS148" s="552"/>
      <c r="FT148" s="552"/>
      <c r="FU148" s="552"/>
      <c r="FV148" s="552"/>
      <c r="FW148" s="552"/>
      <c r="FX148" s="552"/>
      <c r="FY148" s="552"/>
      <c r="FZ148" s="552"/>
      <c r="GA148" s="552"/>
      <c r="GB148" s="552"/>
      <c r="GC148" s="552"/>
      <c r="GD148" s="552"/>
      <c r="GE148" s="552"/>
      <c r="GF148" s="552"/>
      <c r="GG148" s="552"/>
      <c r="GH148" s="552"/>
      <c r="GI148" s="552"/>
      <c r="GJ148" s="552"/>
      <c r="GK148" s="552"/>
      <c r="GL148" s="552"/>
      <c r="GM148" s="552"/>
      <c r="GN148" s="552"/>
      <c r="GO148" s="552"/>
      <c r="GP148" s="552"/>
      <c r="GQ148" s="552"/>
      <c r="GR148" s="552"/>
      <c r="GS148" s="552"/>
      <c r="GT148" s="552"/>
      <c r="GU148" s="552"/>
      <c r="GV148" s="552"/>
      <c r="GW148" s="552"/>
      <c r="GX148" s="552"/>
      <c r="GY148" s="552"/>
      <c r="GZ148" s="552"/>
      <c r="HA148" s="552"/>
      <c r="HB148" s="552"/>
      <c r="HC148" s="552"/>
      <c r="HD148" s="552"/>
      <c r="HE148" s="552"/>
      <c r="HF148" s="552"/>
      <c r="HG148" s="552"/>
      <c r="HH148" s="552"/>
      <c r="HI148" s="552"/>
      <c r="HJ148" s="552"/>
      <c r="HK148" s="552"/>
      <c r="HL148" s="552"/>
      <c r="HM148" s="552"/>
      <c r="HN148" s="552"/>
      <c r="HO148" s="552"/>
      <c r="HP148" s="552"/>
      <c r="HQ148" s="552"/>
      <c r="HR148" s="552"/>
      <c r="HS148" s="552"/>
      <c r="HT148" s="552"/>
      <c r="HU148" s="552"/>
      <c r="HV148" s="552"/>
      <c r="HW148" s="552"/>
      <c r="HX148" s="552"/>
      <c r="HY148" s="552"/>
      <c r="HZ148" s="552"/>
      <c r="IA148" s="552"/>
      <c r="IB148" s="552"/>
      <c r="IC148" s="552"/>
      <c r="ID148" s="552"/>
      <c r="IE148" s="552"/>
      <c r="IF148" s="552"/>
      <c r="IG148" s="552"/>
      <c r="IH148" s="552"/>
      <c r="II148" s="552"/>
      <c r="IJ148" s="552"/>
      <c r="IK148" s="552"/>
      <c r="IL148" s="552"/>
      <c r="IM148" s="552"/>
      <c r="IN148" s="552"/>
      <c r="IO148" s="552"/>
      <c r="IP148" s="552"/>
    </row>
    <row r="149" spans="1:250" s="553" customFormat="1" ht="12" customHeight="1">
      <c r="A149" s="554"/>
      <c r="B149" s="555"/>
      <c r="C149" s="556"/>
      <c r="D149" s="557"/>
      <c r="E149" s="558"/>
      <c r="F149" s="558"/>
      <c r="G149" s="558"/>
      <c r="H149" s="558"/>
      <c r="I149" s="558"/>
      <c r="J149" s="558"/>
      <c r="K149" s="556"/>
      <c r="L149" s="556"/>
      <c r="M149" s="559"/>
      <c r="N149" s="559"/>
      <c r="O149" s="559"/>
      <c r="P149" s="560"/>
      <c r="Q149" s="720"/>
      <c r="R149" s="550"/>
      <c r="S149" s="550"/>
      <c r="T149" s="550"/>
      <c r="U149" s="550"/>
      <c r="V149" s="550"/>
      <c r="W149" s="550"/>
      <c r="X149" s="550"/>
      <c r="Y149" s="550"/>
      <c r="Z149" s="550"/>
      <c r="AA149" s="550"/>
      <c r="AB149" s="551"/>
      <c r="AC149" s="551"/>
      <c r="AD149" s="551"/>
      <c r="AE149" s="551"/>
      <c r="AF149" s="551"/>
      <c r="AG149" s="551"/>
      <c r="AH149" s="551"/>
      <c r="AI149" s="551"/>
      <c r="AJ149" s="551"/>
      <c r="AK149" s="551"/>
      <c r="AL149" s="551"/>
      <c r="AM149" s="551"/>
      <c r="AN149" s="551"/>
      <c r="AO149" s="551"/>
      <c r="AP149" s="551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552"/>
      <c r="BC149" s="552"/>
      <c r="BD149" s="552"/>
      <c r="BE149" s="552"/>
      <c r="BF149" s="552"/>
      <c r="BG149" s="552"/>
      <c r="BH149" s="552"/>
      <c r="BI149" s="552"/>
      <c r="BJ149" s="552"/>
      <c r="BK149" s="552"/>
      <c r="BL149" s="552"/>
      <c r="BM149" s="552"/>
      <c r="BN149" s="552"/>
      <c r="BO149" s="552"/>
      <c r="BP149" s="552"/>
      <c r="BQ149" s="552"/>
      <c r="BR149" s="552"/>
      <c r="BS149" s="552"/>
      <c r="BT149" s="552"/>
      <c r="BU149" s="552"/>
      <c r="BV149" s="552"/>
      <c r="BW149" s="552"/>
      <c r="BX149" s="552"/>
      <c r="BY149" s="552"/>
      <c r="BZ149" s="552"/>
      <c r="CA149" s="552"/>
      <c r="CB149" s="552"/>
      <c r="CC149" s="552"/>
      <c r="CD149" s="552"/>
      <c r="CE149" s="552"/>
      <c r="CF149" s="552"/>
      <c r="CG149" s="552"/>
      <c r="CH149" s="552"/>
      <c r="CI149" s="552"/>
      <c r="CJ149" s="552"/>
      <c r="CK149" s="552"/>
      <c r="CL149" s="552"/>
      <c r="CM149" s="552"/>
      <c r="CN149" s="552"/>
      <c r="CO149" s="552"/>
      <c r="CP149" s="552"/>
      <c r="CQ149" s="552"/>
      <c r="CR149" s="552"/>
      <c r="CS149" s="552"/>
      <c r="CT149" s="552"/>
      <c r="CU149" s="552"/>
      <c r="CV149" s="552"/>
      <c r="CW149" s="552"/>
      <c r="CX149" s="552"/>
      <c r="CY149" s="552"/>
      <c r="CZ149" s="552"/>
      <c r="DA149" s="552"/>
      <c r="DB149" s="552"/>
      <c r="DC149" s="552"/>
      <c r="DD149" s="552"/>
      <c r="DE149" s="552"/>
      <c r="DF149" s="552"/>
      <c r="DG149" s="552"/>
      <c r="DH149" s="552"/>
      <c r="DI149" s="552"/>
      <c r="DJ149" s="552"/>
      <c r="DK149" s="552"/>
      <c r="DL149" s="552"/>
      <c r="DM149" s="552"/>
      <c r="DN149" s="552"/>
      <c r="DO149" s="552"/>
      <c r="DP149" s="552"/>
      <c r="DQ149" s="552"/>
      <c r="DR149" s="552"/>
      <c r="DS149" s="552"/>
      <c r="DT149" s="552"/>
      <c r="DU149" s="552"/>
      <c r="DV149" s="552"/>
      <c r="DW149" s="552"/>
      <c r="DX149" s="552"/>
      <c r="DY149" s="552"/>
      <c r="DZ149" s="552"/>
      <c r="EA149" s="552"/>
      <c r="EB149" s="552"/>
      <c r="EC149" s="552"/>
      <c r="ED149" s="552"/>
      <c r="EE149" s="552"/>
      <c r="EF149" s="552"/>
      <c r="EG149" s="552"/>
      <c r="EH149" s="552"/>
      <c r="EI149" s="552"/>
      <c r="EJ149" s="552"/>
      <c r="EK149" s="552"/>
      <c r="EL149" s="552"/>
      <c r="EM149" s="552"/>
      <c r="EN149" s="552"/>
      <c r="EO149" s="552"/>
      <c r="EP149" s="552"/>
      <c r="EQ149" s="552"/>
      <c r="ER149" s="552"/>
      <c r="ES149" s="552"/>
      <c r="ET149" s="552"/>
      <c r="EU149" s="552"/>
      <c r="EV149" s="552"/>
      <c r="EW149" s="552"/>
      <c r="EX149" s="552"/>
      <c r="EY149" s="552"/>
      <c r="EZ149" s="552"/>
      <c r="FA149" s="552"/>
      <c r="FB149" s="552"/>
      <c r="FC149" s="552"/>
      <c r="FD149" s="552"/>
      <c r="FE149" s="552"/>
      <c r="FF149" s="552"/>
      <c r="FG149" s="552"/>
      <c r="FH149" s="552"/>
      <c r="FI149" s="552"/>
      <c r="FJ149" s="552"/>
      <c r="FK149" s="552"/>
      <c r="FL149" s="552"/>
      <c r="FM149" s="552"/>
      <c r="FN149" s="552"/>
      <c r="FO149" s="552"/>
      <c r="FP149" s="552"/>
      <c r="FQ149" s="552"/>
      <c r="FR149" s="552"/>
      <c r="FS149" s="552"/>
      <c r="FT149" s="552"/>
      <c r="FU149" s="552"/>
      <c r="FV149" s="552"/>
      <c r="FW149" s="552"/>
      <c r="FX149" s="552"/>
      <c r="FY149" s="552"/>
      <c r="FZ149" s="552"/>
      <c r="GA149" s="552"/>
      <c r="GB149" s="552"/>
      <c r="GC149" s="552"/>
      <c r="GD149" s="552"/>
      <c r="GE149" s="552"/>
      <c r="GF149" s="552"/>
      <c r="GG149" s="552"/>
      <c r="GH149" s="552"/>
      <c r="GI149" s="552"/>
      <c r="GJ149" s="552"/>
      <c r="GK149" s="552"/>
      <c r="GL149" s="552"/>
      <c r="GM149" s="552"/>
      <c r="GN149" s="552"/>
      <c r="GO149" s="552"/>
      <c r="GP149" s="552"/>
      <c r="GQ149" s="552"/>
      <c r="GR149" s="552"/>
      <c r="GS149" s="552"/>
      <c r="GT149" s="552"/>
      <c r="GU149" s="552"/>
      <c r="GV149" s="552"/>
      <c r="GW149" s="552"/>
      <c r="GX149" s="552"/>
      <c r="GY149" s="552"/>
      <c r="GZ149" s="552"/>
      <c r="HA149" s="552"/>
      <c r="HB149" s="552"/>
      <c r="HC149" s="552"/>
      <c r="HD149" s="552"/>
      <c r="HE149" s="552"/>
      <c r="HF149" s="552"/>
      <c r="HG149" s="552"/>
      <c r="HH149" s="552"/>
      <c r="HI149" s="552"/>
      <c r="HJ149" s="552"/>
      <c r="HK149" s="552"/>
      <c r="HL149" s="552"/>
      <c r="HM149" s="552"/>
      <c r="HN149" s="552"/>
      <c r="HO149" s="552"/>
      <c r="HP149" s="552"/>
      <c r="HQ149" s="552"/>
      <c r="HR149" s="552"/>
      <c r="HS149" s="552"/>
      <c r="HT149" s="552"/>
      <c r="HU149" s="552"/>
      <c r="HV149" s="552"/>
      <c r="HW149" s="552"/>
      <c r="HX149" s="552"/>
      <c r="HY149" s="552"/>
      <c r="HZ149" s="552"/>
      <c r="IA149" s="552"/>
      <c r="IB149" s="552"/>
      <c r="IC149" s="552"/>
      <c r="ID149" s="552"/>
      <c r="IE149" s="552"/>
      <c r="IF149" s="552"/>
      <c r="IG149" s="552"/>
      <c r="IH149" s="552"/>
      <c r="II149" s="552"/>
      <c r="IJ149" s="552"/>
      <c r="IK149" s="552"/>
      <c r="IL149" s="552"/>
      <c r="IM149" s="552"/>
      <c r="IN149" s="552"/>
      <c r="IO149" s="552"/>
      <c r="IP149" s="552"/>
    </row>
    <row r="150" spans="1:250" s="553" customFormat="1" ht="12" customHeight="1">
      <c r="A150" s="554"/>
      <c r="B150" s="555"/>
      <c r="C150" s="556"/>
      <c r="D150" s="557"/>
      <c r="E150" s="558"/>
      <c r="F150" s="558"/>
      <c r="G150" s="558"/>
      <c r="H150" s="558"/>
      <c r="I150" s="558"/>
      <c r="J150" s="558"/>
      <c r="K150" s="556"/>
      <c r="L150" s="556"/>
      <c r="M150" s="559"/>
      <c r="N150" s="559"/>
      <c r="O150" s="559"/>
      <c r="P150" s="560"/>
      <c r="Q150" s="720"/>
      <c r="R150" s="550"/>
      <c r="S150" s="550"/>
      <c r="T150" s="550"/>
      <c r="U150" s="550"/>
      <c r="V150" s="550"/>
      <c r="W150" s="550"/>
      <c r="X150" s="550"/>
      <c r="Y150" s="550"/>
      <c r="Z150" s="550"/>
      <c r="AA150" s="550"/>
      <c r="AB150" s="551"/>
      <c r="AC150" s="551"/>
      <c r="AD150" s="551"/>
      <c r="AE150" s="551"/>
      <c r="AF150" s="551"/>
      <c r="AG150" s="551"/>
      <c r="AH150" s="551"/>
      <c r="AI150" s="551"/>
      <c r="AJ150" s="551"/>
      <c r="AK150" s="551"/>
      <c r="AL150" s="551"/>
      <c r="AM150" s="551"/>
      <c r="AN150" s="551"/>
      <c r="AO150" s="551"/>
      <c r="AP150" s="551"/>
      <c r="AQ150" s="552"/>
      <c r="AR150" s="552"/>
      <c r="AS150" s="552"/>
      <c r="AT150" s="552"/>
      <c r="AU150" s="552"/>
      <c r="AV150" s="552"/>
      <c r="AW150" s="552"/>
      <c r="AX150" s="552"/>
      <c r="AY150" s="552"/>
      <c r="AZ150" s="552"/>
      <c r="BA150" s="552"/>
      <c r="BB150" s="552"/>
      <c r="BC150" s="552"/>
      <c r="BD150" s="552"/>
      <c r="BE150" s="552"/>
      <c r="BF150" s="552"/>
      <c r="BG150" s="552"/>
      <c r="BH150" s="552"/>
      <c r="BI150" s="552"/>
      <c r="BJ150" s="552"/>
      <c r="BK150" s="552"/>
      <c r="BL150" s="552"/>
      <c r="BM150" s="552"/>
      <c r="BN150" s="552"/>
      <c r="BO150" s="552"/>
      <c r="BP150" s="552"/>
      <c r="BQ150" s="552"/>
      <c r="BR150" s="552"/>
      <c r="BS150" s="552"/>
      <c r="BT150" s="552"/>
      <c r="BU150" s="552"/>
      <c r="BV150" s="552"/>
      <c r="BW150" s="552"/>
      <c r="BX150" s="552"/>
      <c r="BY150" s="552"/>
      <c r="BZ150" s="552"/>
      <c r="CA150" s="552"/>
      <c r="CB150" s="552"/>
      <c r="CC150" s="552"/>
      <c r="CD150" s="552"/>
      <c r="CE150" s="552"/>
      <c r="CF150" s="552"/>
      <c r="CG150" s="552"/>
      <c r="CH150" s="552"/>
      <c r="CI150" s="552"/>
      <c r="CJ150" s="552"/>
      <c r="CK150" s="552"/>
      <c r="CL150" s="552"/>
      <c r="CM150" s="552"/>
      <c r="CN150" s="552"/>
      <c r="CO150" s="552"/>
      <c r="CP150" s="552"/>
      <c r="CQ150" s="552"/>
      <c r="CR150" s="552"/>
      <c r="CS150" s="552"/>
      <c r="CT150" s="552"/>
      <c r="CU150" s="552"/>
      <c r="CV150" s="552"/>
      <c r="CW150" s="552"/>
      <c r="CX150" s="552"/>
      <c r="CY150" s="552"/>
      <c r="CZ150" s="552"/>
      <c r="DA150" s="552"/>
      <c r="DB150" s="552"/>
      <c r="DC150" s="552"/>
      <c r="DD150" s="552"/>
      <c r="DE150" s="552"/>
      <c r="DF150" s="552"/>
      <c r="DG150" s="552"/>
      <c r="DH150" s="552"/>
      <c r="DI150" s="552"/>
      <c r="DJ150" s="552"/>
      <c r="DK150" s="552"/>
      <c r="DL150" s="552"/>
      <c r="DM150" s="552"/>
      <c r="DN150" s="552"/>
      <c r="DO150" s="552"/>
      <c r="DP150" s="552"/>
      <c r="DQ150" s="552"/>
      <c r="DR150" s="552"/>
      <c r="DS150" s="552"/>
      <c r="DT150" s="552"/>
      <c r="DU150" s="552"/>
      <c r="DV150" s="552"/>
      <c r="DW150" s="552"/>
      <c r="DX150" s="552"/>
      <c r="DY150" s="552"/>
      <c r="DZ150" s="552"/>
      <c r="EA150" s="552"/>
      <c r="EB150" s="552"/>
      <c r="EC150" s="552"/>
      <c r="ED150" s="552"/>
      <c r="EE150" s="552"/>
      <c r="EF150" s="552"/>
      <c r="EG150" s="552"/>
      <c r="EH150" s="552"/>
      <c r="EI150" s="552"/>
      <c r="EJ150" s="552"/>
      <c r="EK150" s="552"/>
      <c r="EL150" s="552"/>
      <c r="EM150" s="552"/>
      <c r="EN150" s="552"/>
      <c r="EO150" s="552"/>
      <c r="EP150" s="552"/>
      <c r="EQ150" s="552"/>
      <c r="ER150" s="552"/>
      <c r="ES150" s="552"/>
      <c r="ET150" s="552"/>
      <c r="EU150" s="552"/>
      <c r="EV150" s="552"/>
      <c r="EW150" s="552"/>
      <c r="EX150" s="552"/>
      <c r="EY150" s="552"/>
      <c r="EZ150" s="552"/>
      <c r="FA150" s="552"/>
      <c r="FB150" s="552"/>
      <c r="FC150" s="552"/>
      <c r="FD150" s="552"/>
      <c r="FE150" s="552"/>
      <c r="FF150" s="552"/>
      <c r="FG150" s="552"/>
      <c r="FH150" s="552"/>
      <c r="FI150" s="552"/>
      <c r="FJ150" s="552"/>
      <c r="FK150" s="552"/>
      <c r="FL150" s="552"/>
      <c r="FM150" s="552"/>
      <c r="FN150" s="552"/>
      <c r="FO150" s="552"/>
      <c r="FP150" s="552"/>
      <c r="FQ150" s="552"/>
      <c r="FR150" s="552"/>
      <c r="FS150" s="552"/>
      <c r="FT150" s="552"/>
      <c r="FU150" s="552"/>
      <c r="FV150" s="552"/>
      <c r="FW150" s="552"/>
      <c r="FX150" s="552"/>
      <c r="FY150" s="552"/>
      <c r="FZ150" s="552"/>
      <c r="GA150" s="552"/>
      <c r="GB150" s="552"/>
      <c r="GC150" s="552"/>
      <c r="GD150" s="552"/>
      <c r="GE150" s="552"/>
      <c r="GF150" s="552"/>
      <c r="GG150" s="552"/>
      <c r="GH150" s="552"/>
      <c r="GI150" s="552"/>
      <c r="GJ150" s="552"/>
      <c r="GK150" s="552"/>
      <c r="GL150" s="552"/>
      <c r="GM150" s="552"/>
      <c r="GN150" s="552"/>
      <c r="GO150" s="552"/>
      <c r="GP150" s="552"/>
      <c r="GQ150" s="552"/>
      <c r="GR150" s="552"/>
      <c r="GS150" s="552"/>
      <c r="GT150" s="552"/>
      <c r="GU150" s="552"/>
      <c r="GV150" s="552"/>
      <c r="GW150" s="552"/>
      <c r="GX150" s="552"/>
      <c r="GY150" s="552"/>
      <c r="GZ150" s="552"/>
      <c r="HA150" s="552"/>
      <c r="HB150" s="552"/>
      <c r="HC150" s="552"/>
      <c r="HD150" s="552"/>
      <c r="HE150" s="552"/>
      <c r="HF150" s="552"/>
      <c r="HG150" s="552"/>
      <c r="HH150" s="552"/>
      <c r="HI150" s="552"/>
      <c r="HJ150" s="552"/>
      <c r="HK150" s="552"/>
      <c r="HL150" s="552"/>
      <c r="HM150" s="552"/>
      <c r="HN150" s="552"/>
      <c r="HO150" s="552"/>
      <c r="HP150" s="552"/>
      <c r="HQ150" s="552"/>
      <c r="HR150" s="552"/>
      <c r="HS150" s="552"/>
      <c r="HT150" s="552"/>
      <c r="HU150" s="552"/>
      <c r="HV150" s="552"/>
      <c r="HW150" s="552"/>
      <c r="HX150" s="552"/>
      <c r="HY150" s="552"/>
      <c r="HZ150" s="552"/>
      <c r="IA150" s="552"/>
      <c r="IB150" s="552"/>
      <c r="IC150" s="552"/>
      <c r="ID150" s="552"/>
      <c r="IE150" s="552"/>
      <c r="IF150" s="552"/>
      <c r="IG150" s="552"/>
      <c r="IH150" s="552"/>
      <c r="II150" s="552"/>
      <c r="IJ150" s="552"/>
      <c r="IK150" s="552"/>
      <c r="IL150" s="552"/>
      <c r="IM150" s="552"/>
      <c r="IN150" s="552"/>
      <c r="IO150" s="552"/>
      <c r="IP150" s="552"/>
    </row>
    <row r="151" spans="1:250" s="553" customFormat="1" ht="12" customHeight="1">
      <c r="A151" s="554"/>
      <c r="B151" s="555"/>
      <c r="C151" s="556"/>
      <c r="D151" s="557"/>
      <c r="E151" s="558"/>
      <c r="F151" s="558"/>
      <c r="G151" s="558"/>
      <c r="H151" s="558"/>
      <c r="I151" s="558"/>
      <c r="J151" s="558"/>
      <c r="K151" s="556"/>
      <c r="L151" s="556"/>
      <c r="M151" s="559"/>
      <c r="N151" s="559"/>
      <c r="O151" s="559"/>
      <c r="P151" s="560"/>
      <c r="Q151" s="720"/>
      <c r="R151" s="550"/>
      <c r="S151" s="550"/>
      <c r="T151" s="550"/>
      <c r="U151" s="550"/>
      <c r="V151" s="550"/>
      <c r="W151" s="550"/>
      <c r="X151" s="550"/>
      <c r="Y151" s="550"/>
      <c r="Z151" s="550"/>
      <c r="AA151" s="550"/>
      <c r="AB151" s="551"/>
      <c r="AC151" s="551"/>
      <c r="AD151" s="551"/>
      <c r="AE151" s="551"/>
      <c r="AF151" s="551"/>
      <c r="AG151" s="551"/>
      <c r="AH151" s="551"/>
      <c r="AI151" s="551"/>
      <c r="AJ151" s="551"/>
      <c r="AK151" s="551"/>
      <c r="AL151" s="551"/>
      <c r="AM151" s="551"/>
      <c r="AN151" s="551"/>
      <c r="AO151" s="551"/>
      <c r="AP151" s="551"/>
      <c r="AQ151" s="552"/>
      <c r="AR151" s="552"/>
      <c r="AS151" s="552"/>
      <c r="AT151" s="552"/>
      <c r="AU151" s="552"/>
      <c r="AV151" s="552"/>
      <c r="AW151" s="552"/>
      <c r="AX151" s="552"/>
      <c r="AY151" s="552"/>
      <c r="AZ151" s="552"/>
      <c r="BA151" s="552"/>
      <c r="BB151" s="552"/>
      <c r="BC151" s="552"/>
      <c r="BD151" s="552"/>
      <c r="BE151" s="552"/>
      <c r="BF151" s="552"/>
      <c r="BG151" s="552"/>
      <c r="BH151" s="552"/>
      <c r="BI151" s="552"/>
      <c r="BJ151" s="552"/>
      <c r="BK151" s="552"/>
      <c r="BL151" s="552"/>
      <c r="BM151" s="552"/>
      <c r="BN151" s="552"/>
      <c r="BO151" s="552"/>
      <c r="BP151" s="552"/>
      <c r="BQ151" s="552"/>
      <c r="BR151" s="552"/>
      <c r="BS151" s="552"/>
      <c r="BT151" s="552"/>
      <c r="BU151" s="552"/>
      <c r="BV151" s="552"/>
      <c r="BW151" s="552"/>
      <c r="BX151" s="552"/>
      <c r="BY151" s="552"/>
      <c r="BZ151" s="552"/>
      <c r="CA151" s="552"/>
      <c r="CB151" s="552"/>
      <c r="CC151" s="552"/>
      <c r="CD151" s="552"/>
      <c r="CE151" s="552"/>
      <c r="CF151" s="552"/>
      <c r="CG151" s="552"/>
      <c r="CH151" s="552"/>
      <c r="CI151" s="552"/>
      <c r="CJ151" s="552"/>
      <c r="CK151" s="552"/>
      <c r="CL151" s="552"/>
      <c r="CM151" s="552"/>
      <c r="CN151" s="552"/>
      <c r="CO151" s="552"/>
      <c r="CP151" s="552"/>
      <c r="CQ151" s="552"/>
      <c r="CR151" s="552"/>
      <c r="CS151" s="552"/>
      <c r="CT151" s="552"/>
      <c r="CU151" s="552"/>
      <c r="CV151" s="552"/>
      <c r="CW151" s="552"/>
      <c r="CX151" s="552"/>
      <c r="CY151" s="552"/>
      <c r="CZ151" s="552"/>
      <c r="DA151" s="552"/>
      <c r="DB151" s="552"/>
      <c r="DC151" s="552"/>
      <c r="DD151" s="552"/>
      <c r="DE151" s="552"/>
      <c r="DF151" s="552"/>
      <c r="DG151" s="552"/>
      <c r="DH151" s="552"/>
      <c r="DI151" s="552"/>
      <c r="DJ151" s="552"/>
      <c r="DK151" s="552"/>
      <c r="DL151" s="552"/>
      <c r="DM151" s="552"/>
      <c r="DN151" s="552"/>
      <c r="DO151" s="552"/>
      <c r="DP151" s="552"/>
      <c r="DQ151" s="552"/>
      <c r="DR151" s="552"/>
      <c r="DS151" s="552"/>
      <c r="DT151" s="552"/>
      <c r="DU151" s="552"/>
      <c r="DV151" s="552"/>
      <c r="DW151" s="552"/>
      <c r="DX151" s="552"/>
      <c r="DY151" s="552"/>
      <c r="DZ151" s="552"/>
      <c r="EA151" s="552"/>
      <c r="EB151" s="552"/>
      <c r="EC151" s="552"/>
      <c r="ED151" s="552"/>
      <c r="EE151" s="552"/>
      <c r="EF151" s="552"/>
      <c r="EG151" s="552"/>
      <c r="EH151" s="552"/>
      <c r="EI151" s="552"/>
      <c r="EJ151" s="552"/>
      <c r="EK151" s="552"/>
      <c r="EL151" s="552"/>
      <c r="EM151" s="552"/>
      <c r="EN151" s="552"/>
      <c r="EO151" s="552"/>
      <c r="EP151" s="552"/>
      <c r="EQ151" s="552"/>
      <c r="ER151" s="552"/>
      <c r="ES151" s="552"/>
      <c r="ET151" s="552"/>
      <c r="EU151" s="552"/>
      <c r="EV151" s="552"/>
      <c r="EW151" s="552"/>
      <c r="EX151" s="552"/>
      <c r="EY151" s="552"/>
      <c r="EZ151" s="552"/>
      <c r="FA151" s="552"/>
      <c r="FB151" s="552"/>
      <c r="FC151" s="552"/>
      <c r="FD151" s="552"/>
      <c r="FE151" s="552"/>
      <c r="FF151" s="552"/>
      <c r="FG151" s="552"/>
      <c r="FH151" s="552"/>
      <c r="FI151" s="552"/>
      <c r="FJ151" s="552"/>
      <c r="FK151" s="552"/>
      <c r="FL151" s="552"/>
      <c r="FM151" s="552"/>
      <c r="FN151" s="552"/>
      <c r="FO151" s="552"/>
      <c r="FP151" s="552"/>
      <c r="FQ151" s="552"/>
      <c r="FR151" s="552"/>
      <c r="FS151" s="552"/>
      <c r="FT151" s="552"/>
      <c r="FU151" s="552"/>
      <c r="FV151" s="552"/>
      <c r="FW151" s="552"/>
      <c r="FX151" s="552"/>
      <c r="FY151" s="552"/>
      <c r="FZ151" s="552"/>
      <c r="GA151" s="552"/>
      <c r="GB151" s="552"/>
      <c r="GC151" s="552"/>
      <c r="GD151" s="552"/>
      <c r="GE151" s="552"/>
      <c r="GF151" s="552"/>
      <c r="GG151" s="552"/>
      <c r="GH151" s="552"/>
      <c r="GI151" s="552"/>
      <c r="GJ151" s="552"/>
      <c r="GK151" s="552"/>
      <c r="GL151" s="552"/>
      <c r="GM151" s="552"/>
      <c r="GN151" s="552"/>
      <c r="GO151" s="552"/>
      <c r="GP151" s="552"/>
      <c r="GQ151" s="552"/>
      <c r="GR151" s="552"/>
      <c r="GS151" s="552"/>
      <c r="GT151" s="552"/>
      <c r="GU151" s="552"/>
      <c r="GV151" s="552"/>
      <c r="GW151" s="552"/>
      <c r="GX151" s="552"/>
      <c r="GY151" s="552"/>
      <c r="GZ151" s="552"/>
      <c r="HA151" s="552"/>
      <c r="HB151" s="552"/>
      <c r="HC151" s="552"/>
      <c r="HD151" s="552"/>
      <c r="HE151" s="552"/>
      <c r="HF151" s="552"/>
      <c r="HG151" s="552"/>
      <c r="HH151" s="552"/>
      <c r="HI151" s="552"/>
      <c r="HJ151" s="552"/>
      <c r="HK151" s="552"/>
      <c r="HL151" s="552"/>
      <c r="HM151" s="552"/>
      <c r="HN151" s="552"/>
      <c r="HO151" s="552"/>
      <c r="HP151" s="552"/>
      <c r="HQ151" s="552"/>
      <c r="HR151" s="552"/>
      <c r="HS151" s="552"/>
      <c r="HT151" s="552"/>
      <c r="HU151" s="552"/>
      <c r="HV151" s="552"/>
      <c r="HW151" s="552"/>
      <c r="HX151" s="552"/>
      <c r="HY151" s="552"/>
      <c r="HZ151" s="552"/>
      <c r="IA151" s="552"/>
      <c r="IB151" s="552"/>
      <c r="IC151" s="552"/>
      <c r="ID151" s="552"/>
      <c r="IE151" s="552"/>
      <c r="IF151" s="552"/>
      <c r="IG151" s="552"/>
      <c r="IH151" s="552"/>
      <c r="II151" s="552"/>
      <c r="IJ151" s="552"/>
      <c r="IK151" s="552"/>
      <c r="IL151" s="552"/>
      <c r="IM151" s="552"/>
      <c r="IN151" s="552"/>
      <c r="IO151" s="552"/>
      <c r="IP151" s="552"/>
    </row>
    <row r="152" spans="1:250" s="553" customFormat="1" ht="12" customHeight="1">
      <c r="A152" s="554"/>
      <c r="B152" s="555"/>
      <c r="C152" s="556"/>
      <c r="D152" s="557"/>
      <c r="E152" s="558"/>
      <c r="F152" s="558"/>
      <c r="G152" s="558"/>
      <c r="H152" s="558"/>
      <c r="I152" s="558"/>
      <c r="J152" s="558"/>
      <c r="K152" s="556"/>
      <c r="L152" s="556"/>
      <c r="M152" s="559"/>
      <c r="N152" s="559"/>
      <c r="O152" s="559"/>
      <c r="P152" s="560"/>
      <c r="Q152" s="720"/>
      <c r="R152" s="550"/>
      <c r="S152" s="550"/>
      <c r="T152" s="550"/>
      <c r="U152" s="550"/>
      <c r="V152" s="550"/>
      <c r="W152" s="550"/>
      <c r="X152" s="550"/>
      <c r="Y152" s="550"/>
      <c r="Z152" s="550"/>
      <c r="AA152" s="550"/>
      <c r="AB152" s="551"/>
      <c r="AC152" s="551"/>
      <c r="AD152" s="551"/>
      <c r="AE152" s="551"/>
      <c r="AF152" s="551"/>
      <c r="AG152" s="551"/>
      <c r="AH152" s="551"/>
      <c r="AI152" s="551"/>
      <c r="AJ152" s="551"/>
      <c r="AK152" s="551"/>
      <c r="AL152" s="551"/>
      <c r="AM152" s="551"/>
      <c r="AN152" s="551"/>
      <c r="AO152" s="551"/>
      <c r="AP152" s="551"/>
      <c r="AQ152" s="552"/>
      <c r="AR152" s="552"/>
      <c r="AS152" s="552"/>
      <c r="AT152" s="552"/>
      <c r="AU152" s="552"/>
      <c r="AV152" s="552"/>
      <c r="AW152" s="552"/>
      <c r="AX152" s="552"/>
      <c r="AY152" s="552"/>
      <c r="AZ152" s="552"/>
      <c r="BA152" s="552"/>
      <c r="BB152" s="552"/>
      <c r="BC152" s="552"/>
      <c r="BD152" s="552"/>
      <c r="BE152" s="552"/>
      <c r="BF152" s="552"/>
      <c r="BG152" s="552"/>
      <c r="BH152" s="552"/>
      <c r="BI152" s="552"/>
      <c r="BJ152" s="552"/>
      <c r="BK152" s="552"/>
      <c r="BL152" s="552"/>
      <c r="BM152" s="552"/>
      <c r="BN152" s="552"/>
      <c r="BO152" s="552"/>
      <c r="BP152" s="552"/>
      <c r="BQ152" s="552"/>
      <c r="BR152" s="552"/>
      <c r="BS152" s="552"/>
      <c r="BT152" s="552"/>
      <c r="BU152" s="552"/>
      <c r="BV152" s="552"/>
      <c r="BW152" s="552"/>
      <c r="BX152" s="552"/>
      <c r="BY152" s="552"/>
      <c r="BZ152" s="552"/>
      <c r="CA152" s="552"/>
      <c r="CB152" s="552"/>
      <c r="CC152" s="552"/>
      <c r="CD152" s="552"/>
      <c r="CE152" s="552"/>
      <c r="CF152" s="552"/>
      <c r="CG152" s="552"/>
      <c r="CH152" s="552"/>
      <c r="CI152" s="552"/>
      <c r="CJ152" s="552"/>
      <c r="CK152" s="552"/>
      <c r="CL152" s="552"/>
      <c r="CM152" s="552"/>
      <c r="CN152" s="552"/>
      <c r="CO152" s="552"/>
      <c r="CP152" s="552"/>
      <c r="CQ152" s="552"/>
      <c r="CR152" s="552"/>
      <c r="CS152" s="552"/>
      <c r="CT152" s="552"/>
      <c r="CU152" s="552"/>
      <c r="CV152" s="552"/>
      <c r="CW152" s="552"/>
      <c r="CX152" s="552"/>
      <c r="CY152" s="552"/>
      <c r="CZ152" s="552"/>
      <c r="DA152" s="552"/>
      <c r="DB152" s="552"/>
      <c r="DC152" s="552"/>
      <c r="DD152" s="552"/>
      <c r="DE152" s="552"/>
      <c r="DF152" s="552"/>
      <c r="DG152" s="552"/>
      <c r="DH152" s="552"/>
      <c r="DI152" s="552"/>
      <c r="DJ152" s="552"/>
      <c r="DK152" s="552"/>
      <c r="DL152" s="552"/>
      <c r="DM152" s="552"/>
      <c r="DN152" s="552"/>
      <c r="DO152" s="552"/>
      <c r="DP152" s="552"/>
      <c r="DQ152" s="552"/>
      <c r="DR152" s="552"/>
      <c r="DS152" s="552"/>
      <c r="DT152" s="552"/>
      <c r="DU152" s="552"/>
      <c r="DV152" s="552"/>
      <c r="DW152" s="552"/>
      <c r="DX152" s="552"/>
      <c r="DY152" s="552"/>
      <c r="DZ152" s="552"/>
      <c r="EA152" s="552"/>
      <c r="EB152" s="552"/>
      <c r="EC152" s="552"/>
      <c r="ED152" s="552"/>
      <c r="EE152" s="552"/>
      <c r="EF152" s="552"/>
      <c r="EG152" s="552"/>
      <c r="EH152" s="552"/>
      <c r="EI152" s="552"/>
      <c r="EJ152" s="552"/>
      <c r="EK152" s="552"/>
      <c r="EL152" s="552"/>
      <c r="EM152" s="552"/>
      <c r="EN152" s="552"/>
      <c r="EO152" s="552"/>
      <c r="EP152" s="552"/>
      <c r="EQ152" s="552"/>
      <c r="ER152" s="552"/>
      <c r="ES152" s="552"/>
      <c r="ET152" s="552"/>
      <c r="EU152" s="552"/>
      <c r="EV152" s="552"/>
      <c r="EW152" s="552"/>
      <c r="EX152" s="552"/>
      <c r="EY152" s="552"/>
      <c r="EZ152" s="552"/>
      <c r="FA152" s="552"/>
      <c r="FB152" s="552"/>
      <c r="FC152" s="552"/>
      <c r="FD152" s="552"/>
      <c r="FE152" s="552"/>
      <c r="FF152" s="552"/>
      <c r="FG152" s="552"/>
      <c r="FH152" s="552"/>
      <c r="FI152" s="552"/>
      <c r="FJ152" s="552"/>
      <c r="FK152" s="552"/>
      <c r="FL152" s="552"/>
      <c r="FM152" s="552"/>
      <c r="FN152" s="552"/>
      <c r="FO152" s="552"/>
      <c r="FP152" s="552"/>
      <c r="FQ152" s="552"/>
      <c r="FR152" s="552"/>
      <c r="FS152" s="552"/>
      <c r="FT152" s="552"/>
      <c r="FU152" s="552"/>
      <c r="FV152" s="552"/>
      <c r="FW152" s="552"/>
      <c r="FX152" s="552"/>
      <c r="FY152" s="552"/>
      <c r="FZ152" s="552"/>
      <c r="GA152" s="552"/>
      <c r="GB152" s="552"/>
      <c r="GC152" s="552"/>
      <c r="GD152" s="552"/>
      <c r="GE152" s="552"/>
      <c r="GF152" s="552"/>
      <c r="GG152" s="552"/>
      <c r="GH152" s="552"/>
      <c r="GI152" s="552"/>
      <c r="GJ152" s="552"/>
      <c r="GK152" s="552"/>
      <c r="GL152" s="552"/>
      <c r="GM152" s="552"/>
      <c r="GN152" s="552"/>
      <c r="GO152" s="552"/>
      <c r="GP152" s="552"/>
      <c r="GQ152" s="552"/>
      <c r="GR152" s="552"/>
      <c r="GS152" s="552"/>
      <c r="GT152" s="552"/>
      <c r="GU152" s="552"/>
      <c r="GV152" s="552"/>
      <c r="GW152" s="552"/>
      <c r="GX152" s="552"/>
      <c r="GY152" s="552"/>
      <c r="GZ152" s="552"/>
      <c r="HA152" s="552"/>
      <c r="HB152" s="552"/>
      <c r="HC152" s="552"/>
      <c r="HD152" s="552"/>
      <c r="HE152" s="552"/>
      <c r="HF152" s="552"/>
      <c r="HG152" s="552"/>
      <c r="HH152" s="552"/>
      <c r="HI152" s="552"/>
      <c r="HJ152" s="552"/>
      <c r="HK152" s="552"/>
      <c r="HL152" s="552"/>
      <c r="HM152" s="552"/>
      <c r="HN152" s="552"/>
      <c r="HO152" s="552"/>
      <c r="HP152" s="552"/>
      <c r="HQ152" s="552"/>
      <c r="HR152" s="552"/>
      <c r="HS152" s="552"/>
      <c r="HT152" s="552"/>
      <c r="HU152" s="552"/>
      <c r="HV152" s="552"/>
      <c r="HW152" s="552"/>
      <c r="HX152" s="552"/>
      <c r="HY152" s="552"/>
      <c r="HZ152" s="552"/>
      <c r="IA152" s="552"/>
      <c r="IB152" s="552"/>
      <c r="IC152" s="552"/>
      <c r="ID152" s="552"/>
      <c r="IE152" s="552"/>
      <c r="IF152" s="552"/>
      <c r="IG152" s="552"/>
      <c r="IH152" s="552"/>
      <c r="II152" s="552"/>
      <c r="IJ152" s="552"/>
      <c r="IK152" s="552"/>
      <c r="IL152" s="552"/>
      <c r="IM152" s="552"/>
      <c r="IN152" s="552"/>
      <c r="IO152" s="552"/>
      <c r="IP152" s="552"/>
    </row>
    <row r="153" spans="1:250" s="553" customFormat="1" ht="12" customHeight="1">
      <c r="A153" s="554"/>
      <c r="B153" s="555"/>
      <c r="C153" s="556"/>
      <c r="D153" s="557"/>
      <c r="E153" s="558"/>
      <c r="F153" s="558"/>
      <c r="G153" s="558"/>
      <c r="H153" s="558"/>
      <c r="I153" s="558"/>
      <c r="J153" s="558"/>
      <c r="K153" s="556"/>
      <c r="L153" s="556"/>
      <c r="M153" s="559"/>
      <c r="N153" s="559"/>
      <c r="O153" s="559"/>
      <c r="P153" s="560"/>
      <c r="Q153" s="720"/>
      <c r="R153" s="550"/>
      <c r="S153" s="550"/>
      <c r="T153" s="550"/>
      <c r="U153" s="550"/>
      <c r="V153" s="550"/>
      <c r="W153" s="550"/>
      <c r="X153" s="550"/>
      <c r="Y153" s="550"/>
      <c r="Z153" s="550"/>
      <c r="AA153" s="550"/>
      <c r="AB153" s="551"/>
      <c r="AC153" s="551"/>
      <c r="AD153" s="551"/>
      <c r="AE153" s="551"/>
      <c r="AF153" s="551"/>
      <c r="AG153" s="551"/>
      <c r="AH153" s="551"/>
      <c r="AI153" s="551"/>
      <c r="AJ153" s="551"/>
      <c r="AK153" s="551"/>
      <c r="AL153" s="551"/>
      <c r="AM153" s="551"/>
      <c r="AN153" s="551"/>
      <c r="AO153" s="551"/>
      <c r="AP153" s="551"/>
      <c r="AQ153" s="552"/>
      <c r="AR153" s="552"/>
      <c r="AS153" s="552"/>
      <c r="AT153" s="552"/>
      <c r="AU153" s="552"/>
      <c r="AV153" s="552"/>
      <c r="AW153" s="552"/>
      <c r="AX153" s="552"/>
      <c r="AY153" s="552"/>
      <c r="AZ153" s="552"/>
      <c r="BA153" s="552"/>
      <c r="BB153" s="552"/>
      <c r="BC153" s="552"/>
      <c r="BD153" s="552"/>
      <c r="BE153" s="552"/>
      <c r="BF153" s="552"/>
      <c r="BG153" s="552"/>
      <c r="BH153" s="552"/>
      <c r="BI153" s="552"/>
      <c r="BJ153" s="552"/>
      <c r="BK153" s="552"/>
      <c r="BL153" s="552"/>
      <c r="BM153" s="552"/>
      <c r="BN153" s="552"/>
      <c r="BO153" s="552"/>
      <c r="BP153" s="552"/>
      <c r="BQ153" s="552"/>
      <c r="BR153" s="552"/>
      <c r="BS153" s="552"/>
      <c r="BT153" s="552"/>
      <c r="BU153" s="552"/>
      <c r="BV153" s="552"/>
      <c r="BW153" s="552"/>
      <c r="BX153" s="552"/>
      <c r="BY153" s="552"/>
      <c r="BZ153" s="552"/>
      <c r="CA153" s="552"/>
      <c r="CB153" s="552"/>
      <c r="CC153" s="552"/>
      <c r="CD153" s="552"/>
      <c r="CE153" s="552"/>
      <c r="CF153" s="552"/>
      <c r="CG153" s="552"/>
      <c r="CH153" s="552"/>
      <c r="CI153" s="552"/>
      <c r="CJ153" s="552"/>
      <c r="CK153" s="552"/>
      <c r="CL153" s="552"/>
      <c r="CM153" s="552"/>
      <c r="CN153" s="552"/>
      <c r="CO153" s="552"/>
      <c r="CP153" s="552"/>
      <c r="CQ153" s="552"/>
      <c r="CR153" s="552"/>
      <c r="CS153" s="552"/>
      <c r="CT153" s="552"/>
      <c r="CU153" s="552"/>
      <c r="CV153" s="552"/>
      <c r="CW153" s="552"/>
      <c r="CX153" s="552"/>
      <c r="CY153" s="552"/>
      <c r="CZ153" s="552"/>
      <c r="DA153" s="552"/>
      <c r="DB153" s="552"/>
      <c r="DC153" s="552"/>
      <c r="DD153" s="552"/>
      <c r="DE153" s="552"/>
      <c r="DF153" s="552"/>
      <c r="DG153" s="552"/>
      <c r="DH153" s="552"/>
      <c r="DI153" s="552"/>
      <c r="DJ153" s="552"/>
      <c r="DK153" s="552"/>
      <c r="DL153" s="552"/>
      <c r="DM153" s="552"/>
      <c r="DN153" s="552"/>
      <c r="DO153" s="552"/>
      <c r="DP153" s="552"/>
      <c r="DQ153" s="552"/>
      <c r="DR153" s="552"/>
      <c r="DS153" s="552"/>
      <c r="DT153" s="552"/>
      <c r="DU153" s="552"/>
      <c r="DV153" s="552"/>
      <c r="DW153" s="552"/>
      <c r="DX153" s="552"/>
      <c r="DY153" s="552"/>
      <c r="DZ153" s="552"/>
      <c r="EA153" s="552"/>
      <c r="EB153" s="552"/>
      <c r="EC153" s="552"/>
      <c r="ED153" s="552"/>
      <c r="EE153" s="552"/>
      <c r="EF153" s="552"/>
      <c r="EG153" s="552"/>
      <c r="EH153" s="552"/>
      <c r="EI153" s="552"/>
      <c r="EJ153" s="552"/>
      <c r="EK153" s="552"/>
      <c r="EL153" s="552"/>
      <c r="EM153" s="552"/>
      <c r="EN153" s="552"/>
      <c r="EO153" s="552"/>
      <c r="EP153" s="552"/>
      <c r="EQ153" s="552"/>
      <c r="ER153" s="552"/>
      <c r="ES153" s="552"/>
      <c r="ET153" s="552"/>
      <c r="EU153" s="552"/>
      <c r="EV153" s="552"/>
      <c r="EW153" s="552"/>
      <c r="EX153" s="552"/>
      <c r="EY153" s="552"/>
      <c r="EZ153" s="552"/>
      <c r="FA153" s="552"/>
      <c r="FB153" s="552"/>
      <c r="FC153" s="552"/>
      <c r="FD153" s="552"/>
      <c r="FE153" s="552"/>
      <c r="FF153" s="552"/>
      <c r="FG153" s="552"/>
      <c r="FH153" s="552"/>
      <c r="FI153" s="552"/>
      <c r="FJ153" s="552"/>
      <c r="FK153" s="552"/>
      <c r="FL153" s="552"/>
      <c r="FM153" s="552"/>
      <c r="FN153" s="552"/>
      <c r="FO153" s="552"/>
      <c r="FP153" s="552"/>
      <c r="FQ153" s="552"/>
      <c r="FR153" s="552"/>
      <c r="FS153" s="552"/>
      <c r="FT153" s="552"/>
      <c r="FU153" s="552"/>
      <c r="FV153" s="552"/>
      <c r="FW153" s="552"/>
      <c r="FX153" s="552"/>
      <c r="FY153" s="552"/>
      <c r="FZ153" s="552"/>
      <c r="GA153" s="552"/>
      <c r="GB153" s="552"/>
      <c r="GC153" s="552"/>
      <c r="GD153" s="552"/>
      <c r="GE153" s="552"/>
      <c r="GF153" s="552"/>
      <c r="GG153" s="552"/>
      <c r="GH153" s="552"/>
      <c r="GI153" s="552"/>
      <c r="GJ153" s="552"/>
      <c r="GK153" s="552"/>
      <c r="GL153" s="552"/>
      <c r="GM153" s="552"/>
      <c r="GN153" s="552"/>
      <c r="GO153" s="552"/>
      <c r="GP153" s="552"/>
      <c r="GQ153" s="552"/>
      <c r="GR153" s="552"/>
      <c r="GS153" s="552"/>
      <c r="GT153" s="552"/>
      <c r="GU153" s="552"/>
      <c r="GV153" s="552"/>
      <c r="GW153" s="552"/>
      <c r="GX153" s="552"/>
      <c r="GY153" s="552"/>
      <c r="GZ153" s="552"/>
      <c r="HA153" s="552"/>
      <c r="HB153" s="552"/>
      <c r="HC153" s="552"/>
      <c r="HD153" s="552"/>
      <c r="HE153" s="552"/>
      <c r="HF153" s="552"/>
      <c r="HG153" s="552"/>
      <c r="HH153" s="552"/>
      <c r="HI153" s="552"/>
      <c r="HJ153" s="552"/>
      <c r="HK153" s="552"/>
      <c r="HL153" s="552"/>
      <c r="HM153" s="552"/>
      <c r="HN153" s="552"/>
      <c r="HO153" s="552"/>
      <c r="HP153" s="552"/>
      <c r="HQ153" s="552"/>
      <c r="HR153" s="552"/>
      <c r="HS153" s="552"/>
      <c r="HT153" s="552"/>
      <c r="HU153" s="552"/>
      <c r="HV153" s="552"/>
      <c r="HW153" s="552"/>
      <c r="HX153" s="552"/>
      <c r="HY153" s="552"/>
      <c r="HZ153" s="552"/>
      <c r="IA153" s="552"/>
      <c r="IB153" s="552"/>
      <c r="IC153" s="552"/>
      <c r="ID153" s="552"/>
      <c r="IE153" s="552"/>
      <c r="IF153" s="552"/>
      <c r="IG153" s="552"/>
      <c r="IH153" s="552"/>
      <c r="II153" s="552"/>
      <c r="IJ153" s="552"/>
      <c r="IK153" s="552"/>
      <c r="IL153" s="552"/>
      <c r="IM153" s="552"/>
      <c r="IN153" s="552"/>
      <c r="IO153" s="552"/>
      <c r="IP153" s="552"/>
    </row>
    <row r="154" spans="1:250" s="553" customFormat="1" ht="12" customHeight="1">
      <c r="A154" s="554"/>
      <c r="B154" s="555"/>
      <c r="C154" s="556"/>
      <c r="D154" s="557"/>
      <c r="E154" s="558"/>
      <c r="F154" s="558"/>
      <c r="G154" s="558"/>
      <c r="H154" s="558"/>
      <c r="I154" s="558"/>
      <c r="J154" s="558"/>
      <c r="K154" s="556"/>
      <c r="L154" s="556"/>
      <c r="M154" s="559"/>
      <c r="N154" s="559"/>
      <c r="O154" s="559"/>
      <c r="P154" s="560"/>
      <c r="Q154" s="720"/>
      <c r="R154" s="550"/>
      <c r="S154" s="550"/>
      <c r="T154" s="550"/>
      <c r="U154" s="550"/>
      <c r="V154" s="550"/>
      <c r="W154" s="550"/>
      <c r="X154" s="550"/>
      <c r="Y154" s="550"/>
      <c r="Z154" s="550"/>
      <c r="AA154" s="550"/>
      <c r="AB154" s="551"/>
      <c r="AC154" s="551"/>
      <c r="AD154" s="551"/>
      <c r="AE154" s="551"/>
      <c r="AF154" s="551"/>
      <c r="AG154" s="551"/>
      <c r="AH154" s="551"/>
      <c r="AI154" s="551"/>
      <c r="AJ154" s="551"/>
      <c r="AK154" s="551"/>
      <c r="AL154" s="551"/>
      <c r="AM154" s="551"/>
      <c r="AN154" s="551"/>
      <c r="AO154" s="551"/>
      <c r="AP154" s="551"/>
      <c r="AQ154" s="552"/>
      <c r="AR154" s="552"/>
      <c r="AS154" s="552"/>
      <c r="AT154" s="552"/>
      <c r="AU154" s="552"/>
      <c r="AV154" s="552"/>
      <c r="AW154" s="552"/>
      <c r="AX154" s="552"/>
      <c r="AY154" s="552"/>
      <c r="AZ154" s="552"/>
      <c r="BA154" s="552"/>
      <c r="BB154" s="552"/>
      <c r="BC154" s="552"/>
      <c r="BD154" s="552"/>
      <c r="BE154" s="552"/>
      <c r="BF154" s="552"/>
      <c r="BG154" s="552"/>
      <c r="BH154" s="552"/>
      <c r="BI154" s="552"/>
      <c r="BJ154" s="552"/>
      <c r="BK154" s="552"/>
      <c r="BL154" s="552"/>
      <c r="BM154" s="552"/>
      <c r="BN154" s="552"/>
      <c r="BO154" s="552"/>
      <c r="BP154" s="552"/>
      <c r="BQ154" s="552"/>
      <c r="BR154" s="552"/>
      <c r="BS154" s="552"/>
      <c r="BT154" s="552"/>
      <c r="BU154" s="552"/>
      <c r="BV154" s="552"/>
      <c r="BW154" s="552"/>
      <c r="BX154" s="552"/>
      <c r="BY154" s="552"/>
      <c r="BZ154" s="552"/>
      <c r="CA154" s="552"/>
      <c r="CB154" s="552"/>
      <c r="CC154" s="552"/>
      <c r="CD154" s="552"/>
      <c r="CE154" s="552"/>
      <c r="CF154" s="552"/>
      <c r="CG154" s="552"/>
      <c r="CH154" s="552"/>
      <c r="CI154" s="552"/>
      <c r="CJ154" s="552"/>
      <c r="CK154" s="552"/>
      <c r="CL154" s="552"/>
      <c r="CM154" s="552"/>
      <c r="CN154" s="552"/>
      <c r="CO154" s="552"/>
      <c r="CP154" s="552"/>
      <c r="CQ154" s="552"/>
      <c r="CR154" s="552"/>
      <c r="CS154" s="552"/>
      <c r="CT154" s="552"/>
      <c r="CU154" s="552"/>
      <c r="CV154" s="552"/>
      <c r="CW154" s="552"/>
      <c r="CX154" s="552"/>
      <c r="CY154" s="552"/>
      <c r="CZ154" s="552"/>
      <c r="DA154" s="552"/>
      <c r="DB154" s="552"/>
      <c r="DC154" s="552"/>
      <c r="DD154" s="552"/>
      <c r="DE154" s="552"/>
      <c r="DF154" s="552"/>
      <c r="DG154" s="552"/>
      <c r="DH154" s="552"/>
      <c r="DI154" s="552"/>
      <c r="DJ154" s="552"/>
      <c r="DK154" s="552"/>
      <c r="DL154" s="552"/>
      <c r="DM154" s="552"/>
      <c r="DN154" s="552"/>
      <c r="DO154" s="552"/>
      <c r="DP154" s="552"/>
      <c r="DQ154" s="552"/>
      <c r="DR154" s="552"/>
      <c r="DS154" s="552"/>
      <c r="DT154" s="552"/>
      <c r="DU154" s="552"/>
      <c r="DV154" s="552"/>
      <c r="DW154" s="552"/>
      <c r="DX154" s="552"/>
      <c r="DY154" s="552"/>
      <c r="DZ154" s="552"/>
      <c r="EA154" s="552"/>
      <c r="EB154" s="552"/>
      <c r="EC154" s="552"/>
      <c r="ED154" s="552"/>
      <c r="EE154" s="552"/>
      <c r="EF154" s="552"/>
      <c r="EG154" s="552"/>
      <c r="EH154" s="552"/>
      <c r="EI154" s="552"/>
      <c r="EJ154" s="552"/>
      <c r="EK154" s="552"/>
      <c r="EL154" s="552"/>
      <c r="EM154" s="552"/>
      <c r="EN154" s="552"/>
      <c r="EO154" s="552"/>
      <c r="EP154" s="552"/>
      <c r="EQ154" s="552"/>
      <c r="ER154" s="552"/>
      <c r="ES154" s="552"/>
      <c r="ET154" s="552"/>
      <c r="EU154" s="552"/>
      <c r="EV154" s="552"/>
      <c r="EW154" s="552"/>
      <c r="EX154" s="552"/>
      <c r="EY154" s="552"/>
      <c r="EZ154" s="552"/>
      <c r="FA154" s="552"/>
      <c r="FB154" s="552"/>
      <c r="FC154" s="552"/>
      <c r="FD154" s="552"/>
      <c r="FE154" s="552"/>
      <c r="FF154" s="552"/>
      <c r="FG154" s="552"/>
      <c r="FH154" s="552"/>
      <c r="FI154" s="552"/>
      <c r="FJ154" s="552"/>
      <c r="FK154" s="552"/>
      <c r="FL154" s="552"/>
      <c r="FM154" s="552"/>
      <c r="FN154" s="552"/>
      <c r="FO154" s="552"/>
      <c r="FP154" s="552"/>
      <c r="FQ154" s="552"/>
      <c r="FR154" s="552"/>
      <c r="FS154" s="552"/>
      <c r="FT154" s="552"/>
      <c r="FU154" s="552"/>
      <c r="FV154" s="552"/>
      <c r="FW154" s="552"/>
      <c r="FX154" s="552"/>
      <c r="FY154" s="552"/>
      <c r="FZ154" s="552"/>
      <c r="GA154" s="552"/>
      <c r="GB154" s="552"/>
      <c r="GC154" s="552"/>
      <c r="GD154" s="552"/>
      <c r="GE154" s="552"/>
      <c r="GF154" s="552"/>
      <c r="GG154" s="552"/>
      <c r="GH154" s="552"/>
      <c r="GI154" s="552"/>
      <c r="GJ154" s="552"/>
      <c r="GK154" s="552"/>
      <c r="GL154" s="552"/>
      <c r="GM154" s="552"/>
      <c r="GN154" s="552"/>
      <c r="GO154" s="552"/>
      <c r="GP154" s="552"/>
      <c r="GQ154" s="552"/>
      <c r="GR154" s="552"/>
      <c r="GS154" s="552"/>
      <c r="GT154" s="552"/>
      <c r="GU154" s="552"/>
      <c r="GV154" s="552"/>
      <c r="GW154" s="552"/>
      <c r="GX154" s="552"/>
      <c r="GY154" s="552"/>
      <c r="GZ154" s="552"/>
      <c r="HA154" s="552"/>
      <c r="HB154" s="552"/>
      <c r="HC154" s="552"/>
      <c r="HD154" s="552"/>
      <c r="HE154" s="552"/>
      <c r="HF154" s="552"/>
      <c r="HG154" s="552"/>
      <c r="HH154" s="552"/>
      <c r="HI154" s="552"/>
      <c r="HJ154" s="552"/>
      <c r="HK154" s="552"/>
      <c r="HL154" s="552"/>
      <c r="HM154" s="552"/>
      <c r="HN154" s="552"/>
      <c r="HO154" s="552"/>
      <c r="HP154" s="552"/>
      <c r="HQ154" s="552"/>
      <c r="HR154" s="552"/>
      <c r="HS154" s="552"/>
      <c r="HT154" s="552"/>
      <c r="HU154" s="552"/>
      <c r="HV154" s="552"/>
      <c r="HW154" s="552"/>
      <c r="HX154" s="552"/>
      <c r="HY154" s="552"/>
      <c r="HZ154" s="552"/>
      <c r="IA154" s="552"/>
      <c r="IB154" s="552"/>
      <c r="IC154" s="552"/>
      <c r="ID154" s="552"/>
      <c r="IE154" s="552"/>
      <c r="IF154" s="552"/>
      <c r="IG154" s="552"/>
      <c r="IH154" s="552"/>
      <c r="II154" s="552"/>
      <c r="IJ154" s="552"/>
      <c r="IK154" s="552"/>
      <c r="IL154" s="552"/>
      <c r="IM154" s="552"/>
      <c r="IN154" s="552"/>
      <c r="IO154" s="552"/>
      <c r="IP154" s="552"/>
    </row>
    <row r="155" spans="1:250" s="553" customFormat="1" ht="12" customHeight="1">
      <c r="A155" s="554"/>
      <c r="B155" s="555"/>
      <c r="C155" s="556"/>
      <c r="D155" s="557"/>
      <c r="E155" s="558"/>
      <c r="F155" s="558"/>
      <c r="G155" s="558"/>
      <c r="H155" s="558"/>
      <c r="I155" s="558"/>
      <c r="J155" s="558"/>
      <c r="K155" s="556"/>
      <c r="L155" s="556"/>
      <c r="M155" s="559"/>
      <c r="N155" s="559"/>
      <c r="O155" s="559"/>
      <c r="P155" s="560"/>
      <c r="Q155" s="720"/>
      <c r="R155" s="550"/>
      <c r="S155" s="550"/>
      <c r="T155" s="550"/>
      <c r="U155" s="550"/>
      <c r="V155" s="550"/>
      <c r="W155" s="550"/>
      <c r="X155" s="550"/>
      <c r="Y155" s="550"/>
      <c r="Z155" s="550"/>
      <c r="AA155" s="550"/>
      <c r="AB155" s="551"/>
      <c r="AC155" s="551"/>
      <c r="AD155" s="551"/>
      <c r="AE155" s="551"/>
      <c r="AF155" s="551"/>
      <c r="AG155" s="551"/>
      <c r="AH155" s="551"/>
      <c r="AI155" s="551"/>
      <c r="AJ155" s="551"/>
      <c r="AK155" s="551"/>
      <c r="AL155" s="551"/>
      <c r="AM155" s="551"/>
      <c r="AN155" s="551"/>
      <c r="AO155" s="551"/>
      <c r="AP155" s="551"/>
      <c r="AQ155" s="552"/>
      <c r="AR155" s="552"/>
      <c r="AS155" s="552"/>
      <c r="AT155" s="552"/>
      <c r="AU155" s="552"/>
      <c r="AV155" s="552"/>
      <c r="AW155" s="552"/>
      <c r="AX155" s="552"/>
      <c r="AY155" s="552"/>
      <c r="AZ155" s="552"/>
      <c r="BA155" s="552"/>
      <c r="BB155" s="552"/>
      <c r="BC155" s="552"/>
      <c r="BD155" s="552"/>
      <c r="BE155" s="552"/>
      <c r="BF155" s="552"/>
      <c r="BG155" s="552"/>
      <c r="BH155" s="552"/>
      <c r="BI155" s="552"/>
      <c r="BJ155" s="552"/>
      <c r="BK155" s="552"/>
      <c r="BL155" s="552"/>
      <c r="BM155" s="552"/>
      <c r="BN155" s="552"/>
      <c r="BO155" s="552"/>
      <c r="BP155" s="552"/>
      <c r="BQ155" s="552"/>
      <c r="BR155" s="552"/>
      <c r="BS155" s="552"/>
      <c r="BT155" s="552"/>
      <c r="BU155" s="552"/>
      <c r="BV155" s="552"/>
      <c r="BW155" s="552"/>
      <c r="BX155" s="552"/>
      <c r="BY155" s="552"/>
      <c r="BZ155" s="552"/>
      <c r="CA155" s="552"/>
      <c r="CB155" s="552"/>
      <c r="CC155" s="552"/>
      <c r="CD155" s="552"/>
      <c r="CE155" s="552"/>
      <c r="CF155" s="552"/>
      <c r="CG155" s="552"/>
      <c r="CH155" s="552"/>
      <c r="CI155" s="552"/>
      <c r="CJ155" s="552"/>
      <c r="CK155" s="552"/>
      <c r="CL155" s="552"/>
      <c r="CM155" s="552"/>
      <c r="CN155" s="552"/>
      <c r="CO155" s="552"/>
      <c r="CP155" s="552"/>
      <c r="CQ155" s="552"/>
      <c r="CR155" s="552"/>
      <c r="CS155" s="552"/>
      <c r="CT155" s="552"/>
      <c r="CU155" s="552"/>
      <c r="CV155" s="552"/>
      <c r="CW155" s="552"/>
      <c r="CX155" s="552"/>
      <c r="CY155" s="552"/>
      <c r="CZ155" s="552"/>
      <c r="DA155" s="552"/>
      <c r="DB155" s="552"/>
      <c r="DC155" s="552"/>
      <c r="DD155" s="552"/>
      <c r="DE155" s="552"/>
      <c r="DF155" s="552"/>
      <c r="DG155" s="552"/>
      <c r="DH155" s="552"/>
      <c r="DI155" s="552"/>
      <c r="DJ155" s="552"/>
      <c r="DK155" s="552"/>
      <c r="DL155" s="552"/>
      <c r="DM155" s="552"/>
      <c r="DN155" s="552"/>
      <c r="DO155" s="552"/>
      <c r="DP155" s="552"/>
      <c r="DQ155" s="552"/>
      <c r="DR155" s="552"/>
      <c r="DS155" s="552"/>
      <c r="DT155" s="552"/>
      <c r="DU155" s="552"/>
      <c r="DV155" s="552"/>
      <c r="DW155" s="552"/>
      <c r="DX155" s="552"/>
      <c r="DY155" s="552"/>
      <c r="DZ155" s="552"/>
      <c r="EA155" s="552"/>
      <c r="EB155" s="552"/>
      <c r="EC155" s="552"/>
      <c r="ED155" s="552"/>
      <c r="EE155" s="552"/>
      <c r="EF155" s="552"/>
      <c r="EG155" s="552"/>
      <c r="EH155" s="552"/>
      <c r="EI155" s="552"/>
      <c r="EJ155" s="552"/>
      <c r="EK155" s="552"/>
      <c r="EL155" s="552"/>
      <c r="EM155" s="552"/>
      <c r="EN155" s="552"/>
      <c r="EO155" s="552"/>
      <c r="EP155" s="552"/>
      <c r="EQ155" s="552"/>
      <c r="ER155" s="552"/>
      <c r="ES155" s="552"/>
      <c r="ET155" s="552"/>
      <c r="EU155" s="552"/>
      <c r="EV155" s="552"/>
      <c r="EW155" s="552"/>
      <c r="EX155" s="552"/>
      <c r="EY155" s="552"/>
      <c r="EZ155" s="552"/>
      <c r="FA155" s="552"/>
      <c r="FB155" s="552"/>
      <c r="FC155" s="552"/>
      <c r="FD155" s="552"/>
      <c r="FE155" s="552"/>
      <c r="FF155" s="552"/>
      <c r="FG155" s="552"/>
      <c r="FH155" s="552"/>
      <c r="FI155" s="552"/>
      <c r="FJ155" s="552"/>
      <c r="FK155" s="552"/>
      <c r="FL155" s="552"/>
      <c r="FM155" s="552"/>
      <c r="FN155" s="552"/>
      <c r="FO155" s="552"/>
      <c r="FP155" s="552"/>
      <c r="FQ155" s="552"/>
      <c r="FR155" s="552"/>
      <c r="FS155" s="552"/>
      <c r="FT155" s="552"/>
      <c r="FU155" s="552"/>
      <c r="FV155" s="552"/>
      <c r="FW155" s="552"/>
      <c r="FX155" s="552"/>
      <c r="FY155" s="552"/>
      <c r="FZ155" s="552"/>
      <c r="GA155" s="552"/>
      <c r="GB155" s="552"/>
      <c r="GC155" s="552"/>
      <c r="GD155" s="552"/>
      <c r="GE155" s="552"/>
      <c r="GF155" s="552"/>
      <c r="GG155" s="552"/>
      <c r="GH155" s="552"/>
      <c r="GI155" s="552"/>
      <c r="GJ155" s="552"/>
      <c r="GK155" s="552"/>
      <c r="GL155" s="552"/>
      <c r="GM155" s="552"/>
      <c r="GN155" s="552"/>
      <c r="GO155" s="552"/>
      <c r="GP155" s="552"/>
      <c r="GQ155" s="552"/>
      <c r="GR155" s="552"/>
      <c r="GS155" s="552"/>
      <c r="GT155" s="552"/>
      <c r="GU155" s="552"/>
      <c r="GV155" s="552"/>
      <c r="GW155" s="552"/>
      <c r="GX155" s="552"/>
      <c r="GY155" s="552"/>
      <c r="GZ155" s="552"/>
      <c r="HA155" s="552"/>
      <c r="HB155" s="552"/>
      <c r="HC155" s="552"/>
      <c r="HD155" s="552"/>
      <c r="HE155" s="552"/>
      <c r="HF155" s="552"/>
      <c r="HG155" s="552"/>
      <c r="HH155" s="552"/>
      <c r="HI155" s="552"/>
      <c r="HJ155" s="552"/>
      <c r="HK155" s="552"/>
      <c r="HL155" s="552"/>
      <c r="HM155" s="552"/>
      <c r="HN155" s="552"/>
      <c r="HO155" s="552"/>
      <c r="HP155" s="552"/>
      <c r="HQ155" s="552"/>
      <c r="HR155" s="552"/>
      <c r="HS155" s="552"/>
      <c r="HT155" s="552"/>
      <c r="HU155" s="552"/>
      <c r="HV155" s="552"/>
      <c r="HW155" s="552"/>
      <c r="HX155" s="552"/>
      <c r="HY155" s="552"/>
      <c r="HZ155" s="552"/>
      <c r="IA155" s="552"/>
      <c r="IB155" s="552"/>
      <c r="IC155" s="552"/>
      <c r="ID155" s="552"/>
      <c r="IE155" s="552"/>
      <c r="IF155" s="552"/>
      <c r="IG155" s="552"/>
      <c r="IH155" s="552"/>
      <c r="II155" s="552"/>
      <c r="IJ155" s="552"/>
      <c r="IK155" s="552"/>
      <c r="IL155" s="552"/>
      <c r="IM155" s="552"/>
      <c r="IN155" s="552"/>
      <c r="IO155" s="552"/>
      <c r="IP155" s="552"/>
    </row>
    <row r="156" spans="1:250" s="553" customFormat="1" ht="12" customHeight="1">
      <c r="A156" s="554"/>
      <c r="B156" s="555"/>
      <c r="C156" s="556"/>
      <c r="D156" s="557"/>
      <c r="E156" s="558"/>
      <c r="F156" s="558"/>
      <c r="G156" s="558"/>
      <c r="H156" s="558"/>
      <c r="I156" s="558"/>
      <c r="J156" s="558"/>
      <c r="K156" s="556"/>
      <c r="L156" s="556"/>
      <c r="M156" s="559"/>
      <c r="N156" s="559"/>
      <c r="O156" s="559"/>
      <c r="P156" s="560"/>
      <c r="Q156" s="720"/>
      <c r="R156" s="550"/>
      <c r="S156" s="550"/>
      <c r="T156" s="550"/>
      <c r="U156" s="550"/>
      <c r="V156" s="550"/>
      <c r="W156" s="550"/>
      <c r="X156" s="550"/>
      <c r="Y156" s="550"/>
      <c r="Z156" s="550"/>
      <c r="AA156" s="550"/>
      <c r="AB156" s="551"/>
      <c r="AC156" s="551"/>
      <c r="AD156" s="551"/>
      <c r="AE156" s="551"/>
      <c r="AF156" s="551"/>
      <c r="AG156" s="551"/>
      <c r="AH156" s="551"/>
      <c r="AI156" s="551"/>
      <c r="AJ156" s="551"/>
      <c r="AK156" s="551"/>
      <c r="AL156" s="551"/>
      <c r="AM156" s="551"/>
      <c r="AN156" s="551"/>
      <c r="AO156" s="551"/>
      <c r="AP156" s="551"/>
      <c r="AQ156" s="552"/>
      <c r="AR156" s="552"/>
      <c r="AS156" s="552"/>
      <c r="AT156" s="552"/>
      <c r="AU156" s="552"/>
      <c r="AV156" s="552"/>
      <c r="AW156" s="552"/>
      <c r="AX156" s="552"/>
      <c r="AY156" s="552"/>
      <c r="AZ156" s="552"/>
      <c r="BA156" s="552"/>
      <c r="BB156" s="552"/>
      <c r="BC156" s="552"/>
      <c r="BD156" s="552"/>
      <c r="BE156" s="552"/>
      <c r="BF156" s="552"/>
      <c r="BG156" s="552"/>
      <c r="BH156" s="552"/>
      <c r="BI156" s="552"/>
      <c r="BJ156" s="552"/>
      <c r="BK156" s="552"/>
      <c r="BL156" s="552"/>
      <c r="BM156" s="552"/>
      <c r="BN156" s="552"/>
      <c r="BO156" s="552"/>
      <c r="BP156" s="552"/>
      <c r="BQ156" s="552"/>
      <c r="BR156" s="552"/>
      <c r="BS156" s="552"/>
      <c r="BT156" s="552"/>
      <c r="BU156" s="552"/>
      <c r="BV156" s="552"/>
      <c r="BW156" s="552"/>
      <c r="BX156" s="552"/>
      <c r="BY156" s="552"/>
      <c r="BZ156" s="552"/>
      <c r="CA156" s="552"/>
      <c r="CB156" s="552"/>
      <c r="CC156" s="552"/>
      <c r="CD156" s="552"/>
      <c r="CE156" s="552"/>
      <c r="CF156" s="552"/>
      <c r="CG156" s="552"/>
      <c r="CH156" s="552"/>
      <c r="CI156" s="552"/>
      <c r="CJ156" s="552"/>
      <c r="CK156" s="552"/>
      <c r="CL156" s="552"/>
      <c r="CM156" s="552"/>
      <c r="CN156" s="552"/>
      <c r="CO156" s="552"/>
      <c r="CP156" s="552"/>
      <c r="CQ156" s="552"/>
      <c r="CR156" s="552"/>
      <c r="CS156" s="552"/>
      <c r="CT156" s="552"/>
      <c r="CU156" s="552"/>
      <c r="CV156" s="552"/>
      <c r="CW156" s="552"/>
      <c r="CX156" s="552"/>
      <c r="CY156" s="552"/>
      <c r="CZ156" s="552"/>
      <c r="DA156" s="552"/>
      <c r="DB156" s="552"/>
      <c r="DC156" s="552"/>
      <c r="DD156" s="552"/>
      <c r="DE156" s="552"/>
      <c r="DF156" s="552"/>
      <c r="DG156" s="552"/>
      <c r="DH156" s="552"/>
      <c r="DI156" s="552"/>
      <c r="DJ156" s="552"/>
      <c r="DK156" s="552"/>
      <c r="DL156" s="552"/>
      <c r="DM156" s="552"/>
      <c r="DN156" s="552"/>
      <c r="DO156" s="552"/>
      <c r="DP156" s="552"/>
      <c r="DQ156" s="552"/>
      <c r="DR156" s="552"/>
      <c r="DS156" s="552"/>
      <c r="DT156" s="552"/>
      <c r="DU156" s="552"/>
      <c r="DV156" s="552"/>
      <c r="DW156" s="552"/>
      <c r="DX156" s="552"/>
      <c r="DY156" s="552"/>
      <c r="DZ156" s="552"/>
      <c r="EA156" s="552"/>
      <c r="EB156" s="552"/>
      <c r="EC156" s="552"/>
      <c r="ED156" s="552"/>
      <c r="EE156" s="552"/>
      <c r="EF156" s="552"/>
      <c r="EG156" s="552"/>
      <c r="EH156" s="552"/>
      <c r="EI156" s="552"/>
      <c r="EJ156" s="552"/>
      <c r="EK156" s="552"/>
      <c r="EL156" s="552"/>
      <c r="EM156" s="552"/>
      <c r="EN156" s="552"/>
      <c r="EO156" s="552"/>
      <c r="EP156" s="552"/>
      <c r="EQ156" s="552"/>
      <c r="ER156" s="552"/>
      <c r="ES156" s="552"/>
      <c r="ET156" s="552"/>
      <c r="EU156" s="552"/>
      <c r="EV156" s="552"/>
      <c r="EW156" s="552"/>
      <c r="EX156" s="552"/>
      <c r="EY156" s="552"/>
      <c r="EZ156" s="552"/>
      <c r="FA156" s="552"/>
      <c r="FB156" s="552"/>
      <c r="FC156" s="552"/>
      <c r="FD156" s="552"/>
      <c r="FE156" s="552"/>
      <c r="FF156" s="552"/>
      <c r="FG156" s="552"/>
      <c r="FH156" s="552"/>
      <c r="FI156" s="552"/>
      <c r="FJ156" s="552"/>
      <c r="FK156" s="552"/>
      <c r="FL156" s="552"/>
      <c r="FM156" s="552"/>
      <c r="FN156" s="552"/>
      <c r="FO156" s="552"/>
      <c r="FP156" s="552"/>
      <c r="FQ156" s="552"/>
      <c r="FR156" s="552"/>
      <c r="FS156" s="552"/>
      <c r="FT156" s="552"/>
      <c r="FU156" s="552"/>
      <c r="FV156" s="552"/>
      <c r="FW156" s="552"/>
      <c r="FX156" s="552"/>
      <c r="FY156" s="552"/>
      <c r="FZ156" s="552"/>
      <c r="GA156" s="552"/>
      <c r="GB156" s="552"/>
      <c r="GC156" s="552"/>
      <c r="GD156" s="552"/>
      <c r="GE156" s="552"/>
      <c r="GF156" s="552"/>
      <c r="GG156" s="552"/>
      <c r="GH156" s="552"/>
      <c r="GI156" s="552"/>
      <c r="GJ156" s="552"/>
      <c r="GK156" s="552"/>
      <c r="GL156" s="552"/>
      <c r="GM156" s="552"/>
      <c r="GN156" s="552"/>
      <c r="GO156" s="552"/>
      <c r="GP156" s="552"/>
      <c r="GQ156" s="552"/>
      <c r="GR156" s="552"/>
      <c r="GS156" s="552"/>
      <c r="GT156" s="552"/>
      <c r="GU156" s="552"/>
      <c r="GV156" s="552"/>
      <c r="GW156" s="552"/>
      <c r="GX156" s="552"/>
      <c r="GY156" s="552"/>
      <c r="GZ156" s="552"/>
      <c r="HA156" s="552"/>
      <c r="HB156" s="552"/>
      <c r="HC156" s="552"/>
      <c r="HD156" s="552"/>
      <c r="HE156" s="552"/>
      <c r="HF156" s="552"/>
      <c r="HG156" s="552"/>
      <c r="HH156" s="552"/>
      <c r="HI156" s="552"/>
      <c r="HJ156" s="552"/>
      <c r="HK156" s="552"/>
      <c r="HL156" s="552"/>
      <c r="HM156" s="552"/>
      <c r="HN156" s="552"/>
      <c r="HO156" s="552"/>
      <c r="HP156" s="552"/>
      <c r="HQ156" s="552"/>
      <c r="HR156" s="552"/>
      <c r="HS156" s="552"/>
      <c r="HT156" s="552"/>
      <c r="HU156" s="552"/>
      <c r="HV156" s="552"/>
      <c r="HW156" s="552"/>
      <c r="HX156" s="552"/>
      <c r="HY156" s="552"/>
      <c r="HZ156" s="552"/>
      <c r="IA156" s="552"/>
      <c r="IB156" s="552"/>
      <c r="IC156" s="552"/>
      <c r="ID156" s="552"/>
      <c r="IE156" s="552"/>
      <c r="IF156" s="552"/>
      <c r="IG156" s="552"/>
      <c r="IH156" s="552"/>
      <c r="II156" s="552"/>
      <c r="IJ156" s="552"/>
      <c r="IK156" s="552"/>
      <c r="IL156" s="552"/>
      <c r="IM156" s="552"/>
      <c r="IN156" s="552"/>
      <c r="IO156" s="552"/>
      <c r="IP156" s="552"/>
    </row>
    <row r="157" spans="1:250" s="553" customFormat="1" ht="12" customHeight="1">
      <c r="A157" s="554"/>
      <c r="B157" s="555"/>
      <c r="C157" s="556"/>
      <c r="D157" s="557"/>
      <c r="E157" s="558"/>
      <c r="F157" s="558"/>
      <c r="G157" s="558"/>
      <c r="H157" s="558"/>
      <c r="I157" s="558"/>
      <c r="J157" s="558"/>
      <c r="K157" s="556"/>
      <c r="L157" s="556"/>
      <c r="M157" s="559"/>
      <c r="N157" s="559"/>
      <c r="O157" s="559"/>
      <c r="P157" s="560"/>
      <c r="Q157" s="720"/>
      <c r="R157" s="550"/>
      <c r="S157" s="550"/>
      <c r="T157" s="550"/>
      <c r="U157" s="550"/>
      <c r="V157" s="550"/>
      <c r="W157" s="550"/>
      <c r="X157" s="550"/>
      <c r="Y157" s="550"/>
      <c r="Z157" s="550"/>
      <c r="AA157" s="550"/>
      <c r="AB157" s="551"/>
      <c r="AC157" s="551"/>
      <c r="AD157" s="551"/>
      <c r="AE157" s="551"/>
      <c r="AF157" s="551"/>
      <c r="AG157" s="551"/>
      <c r="AH157" s="551"/>
      <c r="AI157" s="551"/>
      <c r="AJ157" s="551"/>
      <c r="AK157" s="551"/>
      <c r="AL157" s="551"/>
      <c r="AM157" s="551"/>
      <c r="AN157" s="551"/>
      <c r="AO157" s="551"/>
      <c r="AP157" s="551"/>
      <c r="AQ157" s="552"/>
      <c r="AR157" s="552"/>
      <c r="AS157" s="552"/>
      <c r="AT157" s="552"/>
      <c r="AU157" s="552"/>
      <c r="AV157" s="552"/>
      <c r="AW157" s="552"/>
      <c r="AX157" s="552"/>
      <c r="AY157" s="552"/>
      <c r="AZ157" s="552"/>
      <c r="BA157" s="552"/>
      <c r="BB157" s="552"/>
      <c r="BC157" s="552"/>
      <c r="BD157" s="552"/>
      <c r="BE157" s="552"/>
      <c r="BF157" s="552"/>
      <c r="BG157" s="552"/>
      <c r="BH157" s="552"/>
      <c r="BI157" s="552"/>
      <c r="BJ157" s="552"/>
      <c r="BK157" s="552"/>
      <c r="BL157" s="552"/>
      <c r="BM157" s="552"/>
      <c r="BN157" s="552"/>
      <c r="BO157" s="552"/>
      <c r="BP157" s="552"/>
      <c r="BQ157" s="552"/>
      <c r="BR157" s="552"/>
      <c r="BS157" s="552"/>
      <c r="BT157" s="552"/>
      <c r="BU157" s="552"/>
      <c r="BV157" s="552"/>
      <c r="BW157" s="552"/>
      <c r="BX157" s="552"/>
      <c r="BY157" s="552"/>
      <c r="BZ157" s="552"/>
      <c r="CA157" s="552"/>
      <c r="CB157" s="552"/>
      <c r="CC157" s="552"/>
      <c r="CD157" s="552"/>
      <c r="CE157" s="552"/>
      <c r="CF157" s="552"/>
      <c r="CG157" s="552"/>
      <c r="CH157" s="552"/>
      <c r="CI157" s="552"/>
      <c r="CJ157" s="552"/>
      <c r="CK157" s="552"/>
      <c r="CL157" s="552"/>
      <c r="CM157" s="552"/>
      <c r="CN157" s="552"/>
      <c r="CO157" s="552"/>
      <c r="CP157" s="552"/>
      <c r="CQ157" s="552"/>
      <c r="CR157" s="552"/>
      <c r="CS157" s="552"/>
      <c r="CT157" s="552"/>
      <c r="CU157" s="552"/>
      <c r="CV157" s="552"/>
      <c r="CW157" s="552"/>
      <c r="CX157" s="552"/>
      <c r="CY157" s="552"/>
      <c r="CZ157" s="552"/>
      <c r="DA157" s="552"/>
      <c r="DB157" s="552"/>
      <c r="DC157" s="552"/>
      <c r="DD157" s="552"/>
      <c r="DE157" s="552"/>
      <c r="DF157" s="552"/>
      <c r="DG157" s="552"/>
      <c r="DH157" s="552"/>
      <c r="DI157" s="552"/>
      <c r="DJ157" s="552"/>
      <c r="DK157" s="552"/>
      <c r="DL157" s="552"/>
      <c r="DM157" s="552"/>
      <c r="DN157" s="552"/>
      <c r="DO157" s="552"/>
      <c r="DP157" s="552"/>
      <c r="DQ157" s="552"/>
      <c r="DR157" s="552"/>
      <c r="DS157" s="552"/>
      <c r="DT157" s="552"/>
      <c r="DU157" s="552"/>
      <c r="DV157" s="552"/>
      <c r="DW157" s="552"/>
      <c r="DX157" s="552"/>
      <c r="DY157" s="552"/>
      <c r="DZ157" s="552"/>
      <c r="EA157" s="552"/>
      <c r="EB157" s="552"/>
      <c r="EC157" s="552"/>
      <c r="ED157" s="552"/>
      <c r="EE157" s="552"/>
      <c r="EF157" s="552"/>
      <c r="EG157" s="552"/>
      <c r="EH157" s="552"/>
      <c r="EI157" s="552"/>
      <c r="EJ157" s="552"/>
      <c r="EK157" s="552"/>
      <c r="EL157" s="552"/>
      <c r="EM157" s="552"/>
      <c r="EN157" s="552"/>
      <c r="EO157" s="552"/>
      <c r="EP157" s="552"/>
      <c r="EQ157" s="552"/>
      <c r="ER157" s="552"/>
      <c r="ES157" s="552"/>
      <c r="ET157" s="552"/>
      <c r="EU157" s="552"/>
      <c r="EV157" s="552"/>
      <c r="EW157" s="552"/>
      <c r="EX157" s="552"/>
      <c r="EY157" s="552"/>
      <c r="EZ157" s="552"/>
      <c r="FA157" s="552"/>
      <c r="FB157" s="552"/>
      <c r="FC157" s="552"/>
      <c r="FD157" s="552"/>
      <c r="FE157" s="552"/>
      <c r="FF157" s="552"/>
      <c r="FG157" s="552"/>
      <c r="FH157" s="552"/>
      <c r="FI157" s="552"/>
      <c r="FJ157" s="552"/>
      <c r="FK157" s="552"/>
      <c r="FL157" s="552"/>
      <c r="FM157" s="552"/>
      <c r="FN157" s="552"/>
      <c r="FO157" s="552"/>
      <c r="FP157" s="552"/>
      <c r="FQ157" s="552"/>
      <c r="FR157" s="552"/>
      <c r="FS157" s="552"/>
      <c r="FT157" s="552"/>
      <c r="FU157" s="552"/>
      <c r="FV157" s="552"/>
      <c r="FW157" s="552"/>
      <c r="FX157" s="552"/>
      <c r="FY157" s="552"/>
      <c r="FZ157" s="552"/>
      <c r="GA157" s="552"/>
      <c r="GB157" s="552"/>
      <c r="GC157" s="552"/>
      <c r="GD157" s="552"/>
      <c r="GE157" s="552"/>
      <c r="GF157" s="552"/>
      <c r="GG157" s="552"/>
      <c r="GH157" s="552"/>
      <c r="GI157" s="552"/>
      <c r="GJ157" s="552"/>
      <c r="GK157" s="552"/>
      <c r="GL157" s="552"/>
      <c r="GM157" s="552"/>
      <c r="GN157" s="552"/>
      <c r="GO157" s="552"/>
      <c r="GP157" s="552"/>
      <c r="GQ157" s="552"/>
      <c r="GR157" s="552"/>
      <c r="GS157" s="552"/>
      <c r="GT157" s="552"/>
      <c r="GU157" s="552"/>
      <c r="GV157" s="552"/>
      <c r="GW157" s="552"/>
      <c r="GX157" s="552"/>
      <c r="GY157" s="552"/>
      <c r="GZ157" s="552"/>
      <c r="HA157" s="552"/>
      <c r="HB157" s="552"/>
      <c r="HC157" s="552"/>
      <c r="HD157" s="552"/>
      <c r="HE157" s="552"/>
      <c r="HF157" s="552"/>
      <c r="HG157" s="552"/>
      <c r="HH157" s="552"/>
      <c r="HI157" s="552"/>
      <c r="HJ157" s="552"/>
      <c r="HK157" s="552"/>
      <c r="HL157" s="552"/>
      <c r="HM157" s="552"/>
      <c r="HN157" s="552"/>
      <c r="HO157" s="552"/>
      <c r="HP157" s="552"/>
      <c r="HQ157" s="552"/>
      <c r="HR157" s="552"/>
      <c r="HS157" s="552"/>
      <c r="HT157" s="552"/>
      <c r="HU157" s="552"/>
      <c r="HV157" s="552"/>
      <c r="HW157" s="552"/>
      <c r="HX157" s="552"/>
      <c r="HY157" s="552"/>
      <c r="HZ157" s="552"/>
      <c r="IA157" s="552"/>
      <c r="IB157" s="552"/>
      <c r="IC157" s="552"/>
      <c r="ID157" s="552"/>
      <c r="IE157" s="552"/>
      <c r="IF157" s="552"/>
      <c r="IG157" s="552"/>
      <c r="IH157" s="552"/>
      <c r="II157" s="552"/>
      <c r="IJ157" s="552"/>
      <c r="IK157" s="552"/>
      <c r="IL157" s="552"/>
      <c r="IM157" s="552"/>
      <c r="IN157" s="552"/>
      <c r="IO157" s="552"/>
      <c r="IP157" s="552"/>
    </row>
    <row r="158" spans="1:250" s="553" customFormat="1" ht="12" customHeight="1">
      <c r="A158" s="554"/>
      <c r="B158" s="555"/>
      <c r="C158" s="556"/>
      <c r="D158" s="557"/>
      <c r="E158" s="558"/>
      <c r="F158" s="558"/>
      <c r="G158" s="558"/>
      <c r="H158" s="558"/>
      <c r="I158" s="558"/>
      <c r="J158" s="558"/>
      <c r="K158" s="556"/>
      <c r="L158" s="556"/>
      <c r="M158" s="559"/>
      <c r="N158" s="559"/>
      <c r="O158" s="559"/>
      <c r="P158" s="560"/>
      <c r="Q158" s="720"/>
      <c r="R158" s="550"/>
      <c r="S158" s="550"/>
      <c r="T158" s="550"/>
      <c r="U158" s="550"/>
      <c r="V158" s="550"/>
      <c r="W158" s="550"/>
      <c r="X158" s="550"/>
      <c r="Y158" s="550"/>
      <c r="Z158" s="550"/>
      <c r="AA158" s="550"/>
      <c r="AB158" s="551"/>
      <c r="AC158" s="551"/>
      <c r="AD158" s="551"/>
      <c r="AE158" s="551"/>
      <c r="AF158" s="551"/>
      <c r="AG158" s="551"/>
      <c r="AH158" s="551"/>
      <c r="AI158" s="551"/>
      <c r="AJ158" s="551"/>
      <c r="AK158" s="551"/>
      <c r="AL158" s="551"/>
      <c r="AM158" s="551"/>
      <c r="AN158" s="551"/>
      <c r="AO158" s="551"/>
      <c r="AP158" s="551"/>
      <c r="AQ158" s="552"/>
      <c r="AR158" s="552"/>
      <c r="AS158" s="552"/>
      <c r="AT158" s="552"/>
      <c r="AU158" s="552"/>
      <c r="AV158" s="552"/>
      <c r="AW158" s="552"/>
      <c r="AX158" s="552"/>
      <c r="AY158" s="552"/>
      <c r="AZ158" s="552"/>
      <c r="BA158" s="552"/>
      <c r="BB158" s="552"/>
      <c r="BC158" s="552"/>
      <c r="BD158" s="552"/>
      <c r="BE158" s="552"/>
      <c r="BF158" s="552"/>
      <c r="BG158" s="552"/>
      <c r="BH158" s="552"/>
      <c r="BI158" s="552"/>
      <c r="BJ158" s="552"/>
      <c r="BK158" s="552"/>
      <c r="BL158" s="552"/>
      <c r="BM158" s="552"/>
      <c r="BN158" s="552"/>
      <c r="BO158" s="552"/>
      <c r="BP158" s="552"/>
      <c r="BQ158" s="552"/>
      <c r="BR158" s="552"/>
      <c r="BS158" s="552"/>
      <c r="BT158" s="552"/>
      <c r="BU158" s="552"/>
      <c r="BV158" s="552"/>
      <c r="BW158" s="552"/>
      <c r="BX158" s="552"/>
      <c r="BY158" s="552"/>
      <c r="BZ158" s="552"/>
      <c r="CA158" s="552"/>
      <c r="CB158" s="552"/>
      <c r="CC158" s="552"/>
      <c r="CD158" s="552"/>
      <c r="CE158" s="552"/>
      <c r="CF158" s="552"/>
      <c r="CG158" s="552"/>
      <c r="CH158" s="552"/>
      <c r="CI158" s="552"/>
      <c r="CJ158" s="552"/>
      <c r="CK158" s="552"/>
      <c r="CL158" s="552"/>
      <c r="CM158" s="552"/>
      <c r="CN158" s="552"/>
      <c r="CO158" s="552"/>
      <c r="CP158" s="552"/>
      <c r="CQ158" s="552"/>
      <c r="CR158" s="552"/>
      <c r="CS158" s="552"/>
      <c r="CT158" s="552"/>
      <c r="CU158" s="552"/>
      <c r="CV158" s="552"/>
      <c r="CW158" s="552"/>
      <c r="CX158" s="552"/>
      <c r="CY158" s="552"/>
      <c r="CZ158" s="552"/>
      <c r="DA158" s="552"/>
      <c r="DB158" s="552"/>
      <c r="DC158" s="552"/>
      <c r="DD158" s="552"/>
      <c r="DE158" s="552"/>
      <c r="DF158" s="552"/>
      <c r="DG158" s="552"/>
      <c r="DH158" s="552"/>
      <c r="DI158" s="552"/>
      <c r="DJ158" s="552"/>
      <c r="DK158" s="552"/>
      <c r="DL158" s="552"/>
      <c r="DM158" s="552"/>
      <c r="DN158" s="552"/>
      <c r="DO158" s="552"/>
      <c r="DP158" s="552"/>
      <c r="DQ158" s="552"/>
      <c r="DR158" s="552"/>
      <c r="DS158" s="552"/>
      <c r="DT158" s="552"/>
      <c r="DU158" s="552"/>
      <c r="DV158" s="552"/>
      <c r="DW158" s="552"/>
      <c r="DX158" s="552"/>
      <c r="DY158" s="552"/>
      <c r="DZ158" s="552"/>
      <c r="EA158" s="552"/>
      <c r="EB158" s="552"/>
      <c r="EC158" s="552"/>
      <c r="ED158" s="552"/>
      <c r="EE158" s="552"/>
      <c r="EF158" s="552"/>
      <c r="EG158" s="552"/>
      <c r="EH158" s="552"/>
      <c r="EI158" s="552"/>
      <c r="EJ158" s="552"/>
      <c r="EK158" s="552"/>
      <c r="EL158" s="552"/>
      <c r="EM158" s="552"/>
      <c r="EN158" s="552"/>
      <c r="EO158" s="552"/>
      <c r="EP158" s="552"/>
      <c r="EQ158" s="552"/>
      <c r="ER158" s="552"/>
      <c r="ES158" s="552"/>
      <c r="ET158" s="552"/>
      <c r="EU158" s="552"/>
      <c r="EV158" s="552"/>
      <c r="EW158" s="552"/>
      <c r="EX158" s="552"/>
      <c r="EY158" s="552"/>
      <c r="EZ158" s="552"/>
      <c r="FA158" s="552"/>
      <c r="FB158" s="552"/>
      <c r="FC158" s="552"/>
      <c r="FD158" s="552"/>
      <c r="FE158" s="552"/>
      <c r="FF158" s="552"/>
      <c r="FG158" s="552"/>
      <c r="FH158" s="552"/>
      <c r="FI158" s="552"/>
      <c r="FJ158" s="552"/>
      <c r="FK158" s="552"/>
      <c r="FL158" s="552"/>
      <c r="FM158" s="552"/>
      <c r="FN158" s="552"/>
      <c r="FO158" s="552"/>
      <c r="FP158" s="552"/>
      <c r="FQ158" s="552"/>
      <c r="FR158" s="552"/>
      <c r="FS158" s="552"/>
      <c r="FT158" s="552"/>
      <c r="FU158" s="552"/>
      <c r="FV158" s="552"/>
      <c r="FW158" s="552"/>
      <c r="FX158" s="552"/>
      <c r="FY158" s="552"/>
      <c r="FZ158" s="552"/>
      <c r="GA158" s="552"/>
      <c r="GB158" s="552"/>
      <c r="GC158" s="552"/>
      <c r="GD158" s="552"/>
      <c r="GE158" s="552"/>
      <c r="GF158" s="552"/>
      <c r="GG158" s="552"/>
      <c r="GH158" s="552"/>
      <c r="GI158" s="552"/>
      <c r="GJ158" s="552"/>
      <c r="GK158" s="552"/>
      <c r="GL158" s="552"/>
      <c r="GM158" s="552"/>
      <c r="GN158" s="552"/>
      <c r="GO158" s="552"/>
      <c r="GP158" s="552"/>
      <c r="GQ158" s="552"/>
      <c r="GR158" s="552"/>
      <c r="GS158" s="552"/>
      <c r="GT158" s="552"/>
      <c r="GU158" s="552"/>
      <c r="GV158" s="552"/>
      <c r="GW158" s="552"/>
      <c r="GX158" s="552"/>
      <c r="GY158" s="552"/>
      <c r="GZ158" s="552"/>
      <c r="HA158" s="552"/>
      <c r="HB158" s="552"/>
      <c r="HC158" s="552"/>
      <c r="HD158" s="552"/>
      <c r="HE158" s="552"/>
      <c r="HF158" s="552"/>
      <c r="HG158" s="552"/>
      <c r="HH158" s="552"/>
      <c r="HI158" s="552"/>
      <c r="HJ158" s="552"/>
      <c r="HK158" s="552"/>
      <c r="HL158" s="552"/>
      <c r="HM158" s="552"/>
      <c r="HN158" s="552"/>
      <c r="HO158" s="552"/>
      <c r="HP158" s="552"/>
      <c r="HQ158" s="552"/>
      <c r="HR158" s="552"/>
      <c r="HS158" s="552"/>
      <c r="HT158" s="552"/>
      <c r="HU158" s="552"/>
      <c r="HV158" s="552"/>
      <c r="HW158" s="552"/>
      <c r="HX158" s="552"/>
      <c r="HY158" s="552"/>
      <c r="HZ158" s="552"/>
      <c r="IA158" s="552"/>
      <c r="IB158" s="552"/>
      <c r="IC158" s="552"/>
      <c r="ID158" s="552"/>
      <c r="IE158" s="552"/>
      <c r="IF158" s="552"/>
      <c r="IG158" s="552"/>
      <c r="IH158" s="552"/>
      <c r="II158" s="552"/>
      <c r="IJ158" s="552"/>
      <c r="IK158" s="552"/>
      <c r="IL158" s="552"/>
      <c r="IM158" s="552"/>
      <c r="IN158" s="552"/>
      <c r="IO158" s="552"/>
      <c r="IP158" s="552"/>
    </row>
    <row r="159" spans="1:250" s="553" customFormat="1" ht="12" customHeight="1">
      <c r="A159" s="554"/>
      <c r="B159" s="555"/>
      <c r="C159" s="556"/>
      <c r="D159" s="557"/>
      <c r="E159" s="558"/>
      <c r="F159" s="558"/>
      <c r="G159" s="558"/>
      <c r="H159" s="558"/>
      <c r="I159" s="558"/>
      <c r="J159" s="558"/>
      <c r="K159" s="556"/>
      <c r="L159" s="556"/>
      <c r="M159" s="559"/>
      <c r="N159" s="559"/>
      <c r="O159" s="559"/>
      <c r="P159" s="560"/>
      <c r="Q159" s="720"/>
      <c r="R159" s="550"/>
      <c r="S159" s="550"/>
      <c r="T159" s="550"/>
      <c r="U159" s="550"/>
      <c r="V159" s="550"/>
      <c r="W159" s="550"/>
      <c r="X159" s="550"/>
      <c r="Y159" s="550"/>
      <c r="Z159" s="550"/>
      <c r="AA159" s="550"/>
      <c r="AB159" s="551"/>
      <c r="AC159" s="551"/>
      <c r="AD159" s="551"/>
      <c r="AE159" s="551"/>
      <c r="AF159" s="551"/>
      <c r="AG159" s="551"/>
      <c r="AH159" s="551"/>
      <c r="AI159" s="551"/>
      <c r="AJ159" s="551"/>
      <c r="AK159" s="551"/>
      <c r="AL159" s="551"/>
      <c r="AM159" s="551"/>
      <c r="AN159" s="551"/>
      <c r="AO159" s="551"/>
      <c r="AP159" s="551"/>
      <c r="AQ159" s="552"/>
      <c r="AR159" s="552"/>
      <c r="AS159" s="552"/>
      <c r="AT159" s="552"/>
      <c r="AU159" s="552"/>
      <c r="AV159" s="552"/>
      <c r="AW159" s="552"/>
      <c r="AX159" s="552"/>
      <c r="AY159" s="552"/>
      <c r="AZ159" s="552"/>
      <c r="BA159" s="552"/>
      <c r="BB159" s="552"/>
      <c r="BC159" s="552"/>
      <c r="BD159" s="552"/>
      <c r="BE159" s="552"/>
      <c r="BF159" s="552"/>
      <c r="BG159" s="552"/>
      <c r="BH159" s="552"/>
      <c r="BI159" s="552"/>
      <c r="BJ159" s="552"/>
      <c r="BK159" s="552"/>
      <c r="BL159" s="552"/>
      <c r="BM159" s="552"/>
      <c r="BN159" s="552"/>
      <c r="BO159" s="552"/>
      <c r="BP159" s="552"/>
      <c r="BQ159" s="552"/>
      <c r="BR159" s="552"/>
      <c r="BS159" s="552"/>
      <c r="BT159" s="552"/>
      <c r="BU159" s="552"/>
      <c r="BV159" s="552"/>
      <c r="BW159" s="552"/>
      <c r="BX159" s="552"/>
      <c r="BY159" s="552"/>
      <c r="BZ159" s="552"/>
      <c r="CA159" s="552"/>
      <c r="CB159" s="552"/>
      <c r="CC159" s="552"/>
      <c r="CD159" s="552"/>
      <c r="CE159" s="552"/>
      <c r="CF159" s="552"/>
      <c r="CG159" s="552"/>
      <c r="CH159" s="552"/>
      <c r="CI159" s="552"/>
      <c r="CJ159" s="552"/>
      <c r="CK159" s="552"/>
      <c r="CL159" s="552"/>
      <c r="CM159" s="552"/>
      <c r="CN159" s="552"/>
      <c r="CO159" s="552"/>
      <c r="CP159" s="552"/>
      <c r="CQ159" s="552"/>
      <c r="CR159" s="552"/>
      <c r="CS159" s="552"/>
      <c r="CT159" s="552"/>
      <c r="CU159" s="552"/>
      <c r="CV159" s="552"/>
      <c r="CW159" s="552"/>
      <c r="CX159" s="552"/>
      <c r="CY159" s="552"/>
      <c r="CZ159" s="552"/>
      <c r="DA159" s="552"/>
      <c r="DB159" s="552"/>
      <c r="DC159" s="552"/>
      <c r="DD159" s="552"/>
      <c r="DE159" s="552"/>
      <c r="DF159" s="552"/>
      <c r="DG159" s="552"/>
      <c r="DH159" s="552"/>
      <c r="DI159" s="552"/>
      <c r="DJ159" s="552"/>
      <c r="DK159" s="552"/>
      <c r="DL159" s="552"/>
      <c r="DM159" s="552"/>
      <c r="DN159" s="552"/>
      <c r="DO159" s="552"/>
      <c r="DP159" s="552"/>
      <c r="DQ159" s="552"/>
      <c r="DR159" s="552"/>
      <c r="DS159" s="552"/>
      <c r="DT159" s="552"/>
      <c r="DU159" s="552"/>
      <c r="DV159" s="552"/>
      <c r="DW159" s="552"/>
      <c r="DX159" s="552"/>
      <c r="DY159" s="552"/>
      <c r="DZ159" s="552"/>
      <c r="EA159" s="552"/>
      <c r="EB159" s="552"/>
      <c r="EC159" s="552"/>
      <c r="ED159" s="552"/>
      <c r="EE159" s="552"/>
      <c r="EF159" s="552"/>
      <c r="EG159" s="552"/>
      <c r="EH159" s="552"/>
      <c r="EI159" s="552"/>
      <c r="EJ159" s="552"/>
      <c r="EK159" s="552"/>
      <c r="EL159" s="552"/>
      <c r="EM159" s="552"/>
      <c r="EN159" s="552"/>
      <c r="EO159" s="552"/>
      <c r="EP159" s="552"/>
      <c r="EQ159" s="552"/>
      <c r="ER159" s="552"/>
      <c r="ES159" s="552"/>
      <c r="ET159" s="552"/>
      <c r="EU159" s="552"/>
      <c r="EV159" s="552"/>
      <c r="EW159" s="552"/>
      <c r="EX159" s="552"/>
      <c r="EY159" s="552"/>
      <c r="EZ159" s="552"/>
      <c r="FA159" s="552"/>
      <c r="FB159" s="552"/>
      <c r="FC159" s="552"/>
      <c r="FD159" s="552"/>
      <c r="FE159" s="552"/>
      <c r="FF159" s="552"/>
      <c r="FG159" s="552"/>
      <c r="FH159" s="552"/>
      <c r="FI159" s="552"/>
      <c r="FJ159" s="552"/>
      <c r="FK159" s="552"/>
      <c r="FL159" s="552"/>
      <c r="FM159" s="552"/>
      <c r="FN159" s="552"/>
      <c r="FO159" s="552"/>
      <c r="FP159" s="552"/>
      <c r="FQ159" s="552"/>
      <c r="FR159" s="552"/>
      <c r="FS159" s="552"/>
      <c r="FT159" s="552"/>
      <c r="FU159" s="552"/>
      <c r="FV159" s="552"/>
      <c r="FW159" s="552"/>
      <c r="FX159" s="552"/>
      <c r="FY159" s="552"/>
      <c r="FZ159" s="552"/>
      <c r="GA159" s="552"/>
      <c r="GB159" s="552"/>
      <c r="GC159" s="552"/>
      <c r="GD159" s="552"/>
      <c r="GE159" s="552"/>
      <c r="GF159" s="552"/>
      <c r="GG159" s="552"/>
      <c r="GH159" s="552"/>
      <c r="GI159" s="552"/>
      <c r="GJ159" s="552"/>
      <c r="GK159" s="552"/>
      <c r="GL159" s="552"/>
      <c r="GM159" s="552"/>
      <c r="GN159" s="552"/>
      <c r="GO159" s="552"/>
      <c r="GP159" s="552"/>
      <c r="GQ159" s="552"/>
      <c r="GR159" s="552"/>
      <c r="GS159" s="552"/>
      <c r="GT159" s="552"/>
      <c r="GU159" s="552"/>
      <c r="GV159" s="552"/>
      <c r="GW159" s="552"/>
      <c r="GX159" s="552"/>
      <c r="GY159" s="552"/>
      <c r="GZ159" s="552"/>
      <c r="HA159" s="552"/>
      <c r="HB159" s="552"/>
      <c r="HC159" s="552"/>
      <c r="HD159" s="552"/>
      <c r="HE159" s="552"/>
      <c r="HF159" s="552"/>
      <c r="HG159" s="552"/>
      <c r="HH159" s="552"/>
      <c r="HI159" s="552"/>
      <c r="HJ159" s="552"/>
      <c r="HK159" s="552"/>
      <c r="HL159" s="552"/>
      <c r="HM159" s="552"/>
      <c r="HN159" s="552"/>
      <c r="HO159" s="552"/>
      <c r="HP159" s="552"/>
      <c r="HQ159" s="552"/>
      <c r="HR159" s="552"/>
      <c r="HS159" s="552"/>
      <c r="HT159" s="552"/>
      <c r="HU159" s="552"/>
      <c r="HV159" s="552"/>
      <c r="HW159" s="552"/>
      <c r="HX159" s="552"/>
      <c r="HY159" s="552"/>
      <c r="HZ159" s="552"/>
      <c r="IA159" s="552"/>
      <c r="IB159" s="552"/>
      <c r="IC159" s="552"/>
      <c r="ID159" s="552"/>
      <c r="IE159" s="552"/>
      <c r="IF159" s="552"/>
      <c r="IG159" s="552"/>
      <c r="IH159" s="552"/>
      <c r="II159" s="552"/>
      <c r="IJ159" s="552"/>
      <c r="IK159" s="552"/>
      <c r="IL159" s="552"/>
      <c r="IM159" s="552"/>
      <c r="IN159" s="552"/>
      <c r="IO159" s="552"/>
      <c r="IP159" s="552"/>
    </row>
    <row r="160" spans="1:250" s="553" customFormat="1" ht="12" customHeight="1">
      <c r="A160" s="554"/>
      <c r="B160" s="555"/>
      <c r="C160" s="556"/>
      <c r="D160" s="557"/>
      <c r="E160" s="558"/>
      <c r="F160" s="558"/>
      <c r="G160" s="558"/>
      <c r="H160" s="558"/>
      <c r="I160" s="558"/>
      <c r="J160" s="558"/>
      <c r="K160" s="556"/>
      <c r="L160" s="556"/>
      <c r="M160" s="559"/>
      <c r="N160" s="559"/>
      <c r="O160" s="559"/>
      <c r="P160" s="560"/>
      <c r="Q160" s="720"/>
      <c r="R160" s="550"/>
      <c r="S160" s="550"/>
      <c r="T160" s="550"/>
      <c r="U160" s="550"/>
      <c r="V160" s="550"/>
      <c r="W160" s="550"/>
      <c r="X160" s="550"/>
      <c r="Y160" s="550"/>
      <c r="Z160" s="550"/>
      <c r="AA160" s="550"/>
      <c r="AB160" s="551"/>
      <c r="AC160" s="551"/>
      <c r="AD160" s="551"/>
      <c r="AE160" s="551"/>
      <c r="AF160" s="551"/>
      <c r="AG160" s="551"/>
      <c r="AH160" s="551"/>
      <c r="AI160" s="551"/>
      <c r="AJ160" s="551"/>
      <c r="AK160" s="551"/>
      <c r="AL160" s="551"/>
      <c r="AM160" s="551"/>
      <c r="AN160" s="551"/>
      <c r="AO160" s="551"/>
      <c r="AP160" s="551"/>
      <c r="AQ160" s="552"/>
      <c r="AR160" s="552"/>
      <c r="AS160" s="552"/>
      <c r="AT160" s="552"/>
      <c r="AU160" s="552"/>
      <c r="AV160" s="552"/>
      <c r="AW160" s="552"/>
      <c r="AX160" s="552"/>
      <c r="AY160" s="552"/>
      <c r="AZ160" s="552"/>
      <c r="BA160" s="552"/>
      <c r="BB160" s="552"/>
      <c r="BC160" s="552"/>
      <c r="BD160" s="552"/>
      <c r="BE160" s="552"/>
      <c r="BF160" s="552"/>
      <c r="BG160" s="552"/>
      <c r="BH160" s="552"/>
      <c r="BI160" s="552"/>
      <c r="BJ160" s="552"/>
      <c r="BK160" s="552"/>
      <c r="BL160" s="552"/>
      <c r="BM160" s="552"/>
      <c r="BN160" s="552"/>
      <c r="BO160" s="552"/>
      <c r="BP160" s="552"/>
      <c r="BQ160" s="552"/>
      <c r="BR160" s="552"/>
      <c r="BS160" s="552"/>
      <c r="BT160" s="552"/>
      <c r="BU160" s="552"/>
      <c r="BV160" s="552"/>
      <c r="BW160" s="552"/>
      <c r="BX160" s="552"/>
      <c r="BY160" s="552"/>
      <c r="BZ160" s="552"/>
      <c r="CA160" s="552"/>
      <c r="CB160" s="552"/>
      <c r="CC160" s="552"/>
      <c r="CD160" s="552"/>
      <c r="CE160" s="552"/>
      <c r="CF160" s="552"/>
      <c r="CG160" s="552"/>
      <c r="CH160" s="552"/>
      <c r="CI160" s="552"/>
      <c r="CJ160" s="552"/>
      <c r="CK160" s="552"/>
      <c r="CL160" s="552"/>
      <c r="CM160" s="552"/>
      <c r="CN160" s="552"/>
      <c r="CO160" s="552"/>
      <c r="CP160" s="552"/>
      <c r="CQ160" s="552"/>
      <c r="CR160" s="552"/>
      <c r="CS160" s="552"/>
      <c r="CT160" s="552"/>
      <c r="CU160" s="552"/>
      <c r="CV160" s="552"/>
      <c r="CW160" s="552"/>
      <c r="CX160" s="552"/>
      <c r="CY160" s="552"/>
      <c r="CZ160" s="552"/>
      <c r="DA160" s="552"/>
      <c r="DB160" s="552"/>
      <c r="DC160" s="552"/>
      <c r="DD160" s="552"/>
      <c r="DE160" s="552"/>
      <c r="DF160" s="552"/>
      <c r="DG160" s="552"/>
      <c r="DH160" s="552"/>
      <c r="DI160" s="552"/>
      <c r="DJ160" s="552"/>
      <c r="DK160" s="552"/>
      <c r="DL160" s="552"/>
      <c r="DM160" s="552"/>
      <c r="DN160" s="552"/>
      <c r="DO160" s="552"/>
      <c r="DP160" s="552"/>
      <c r="DQ160" s="552"/>
      <c r="DR160" s="552"/>
      <c r="DS160" s="552"/>
      <c r="DT160" s="552"/>
      <c r="DU160" s="552"/>
      <c r="DV160" s="552"/>
      <c r="DW160" s="552"/>
      <c r="DX160" s="552"/>
      <c r="DY160" s="552"/>
      <c r="DZ160" s="552"/>
      <c r="EA160" s="552"/>
      <c r="EB160" s="552"/>
      <c r="EC160" s="552"/>
      <c r="ED160" s="552"/>
      <c r="EE160" s="552"/>
      <c r="EF160" s="552"/>
      <c r="EG160" s="552"/>
      <c r="EH160" s="552"/>
      <c r="EI160" s="552"/>
      <c r="EJ160" s="552"/>
      <c r="EK160" s="552"/>
      <c r="EL160" s="552"/>
      <c r="EM160" s="552"/>
      <c r="EN160" s="552"/>
      <c r="EO160" s="552"/>
      <c r="EP160" s="552"/>
      <c r="EQ160" s="552"/>
      <c r="ER160" s="552"/>
      <c r="ES160" s="552"/>
      <c r="ET160" s="552"/>
      <c r="EU160" s="552"/>
      <c r="EV160" s="552"/>
      <c r="EW160" s="552"/>
      <c r="EX160" s="552"/>
      <c r="EY160" s="552"/>
      <c r="EZ160" s="552"/>
      <c r="FA160" s="552"/>
      <c r="FB160" s="552"/>
      <c r="FC160" s="552"/>
      <c r="FD160" s="552"/>
      <c r="FE160" s="552"/>
      <c r="FF160" s="552"/>
      <c r="FG160" s="552"/>
      <c r="FH160" s="552"/>
      <c r="FI160" s="552"/>
      <c r="FJ160" s="552"/>
      <c r="FK160" s="552"/>
      <c r="FL160" s="552"/>
      <c r="FM160" s="552"/>
      <c r="FN160" s="552"/>
      <c r="FO160" s="552"/>
      <c r="FP160" s="552"/>
      <c r="FQ160" s="552"/>
      <c r="FR160" s="552"/>
      <c r="FS160" s="552"/>
      <c r="FT160" s="552"/>
      <c r="FU160" s="552"/>
      <c r="FV160" s="552"/>
      <c r="FW160" s="552"/>
      <c r="FX160" s="552"/>
      <c r="FY160" s="552"/>
      <c r="FZ160" s="552"/>
      <c r="GA160" s="552"/>
      <c r="GB160" s="552"/>
      <c r="GC160" s="552"/>
      <c r="GD160" s="552"/>
      <c r="GE160" s="552"/>
      <c r="GF160" s="552"/>
      <c r="GG160" s="552"/>
      <c r="GH160" s="552"/>
      <c r="GI160" s="552"/>
      <c r="GJ160" s="552"/>
      <c r="GK160" s="552"/>
      <c r="GL160" s="552"/>
      <c r="GM160" s="552"/>
      <c r="GN160" s="552"/>
      <c r="GO160" s="552"/>
      <c r="GP160" s="552"/>
      <c r="GQ160" s="552"/>
      <c r="GR160" s="552"/>
      <c r="GS160" s="552"/>
      <c r="GT160" s="552"/>
      <c r="GU160" s="552"/>
      <c r="GV160" s="552"/>
      <c r="GW160" s="552"/>
      <c r="GX160" s="552"/>
      <c r="GY160" s="552"/>
      <c r="GZ160" s="552"/>
      <c r="HA160" s="552"/>
      <c r="HB160" s="552"/>
      <c r="HC160" s="552"/>
      <c r="HD160" s="552"/>
      <c r="HE160" s="552"/>
      <c r="HF160" s="552"/>
      <c r="HG160" s="552"/>
      <c r="HH160" s="552"/>
      <c r="HI160" s="552"/>
      <c r="HJ160" s="552"/>
      <c r="HK160" s="552"/>
      <c r="HL160" s="552"/>
      <c r="HM160" s="552"/>
      <c r="HN160" s="552"/>
      <c r="HO160" s="552"/>
      <c r="HP160" s="552"/>
      <c r="HQ160" s="552"/>
      <c r="HR160" s="552"/>
      <c r="HS160" s="552"/>
      <c r="HT160" s="552"/>
      <c r="HU160" s="552"/>
      <c r="HV160" s="552"/>
      <c r="HW160" s="552"/>
      <c r="HX160" s="552"/>
      <c r="HY160" s="552"/>
      <c r="HZ160" s="552"/>
      <c r="IA160" s="552"/>
      <c r="IB160" s="552"/>
      <c r="IC160" s="552"/>
      <c r="ID160" s="552"/>
      <c r="IE160" s="552"/>
      <c r="IF160" s="552"/>
      <c r="IG160" s="552"/>
      <c r="IH160" s="552"/>
      <c r="II160" s="552"/>
      <c r="IJ160" s="552"/>
      <c r="IK160" s="552"/>
      <c r="IL160" s="552"/>
      <c r="IM160" s="552"/>
      <c r="IN160" s="552"/>
      <c r="IO160" s="552"/>
      <c r="IP160" s="552"/>
    </row>
    <row r="161" spans="1:250" s="553" customFormat="1" ht="12" customHeight="1">
      <c r="A161" s="554"/>
      <c r="B161" s="555"/>
      <c r="C161" s="556"/>
      <c r="D161" s="557"/>
      <c r="E161" s="558"/>
      <c r="F161" s="558"/>
      <c r="G161" s="558"/>
      <c r="H161" s="558"/>
      <c r="I161" s="558"/>
      <c r="J161" s="558"/>
      <c r="K161" s="556"/>
      <c r="L161" s="556"/>
      <c r="M161" s="559"/>
      <c r="N161" s="559"/>
      <c r="O161" s="559"/>
      <c r="P161" s="560"/>
      <c r="Q161" s="720"/>
      <c r="R161" s="550"/>
      <c r="S161" s="550"/>
      <c r="T161" s="550"/>
      <c r="U161" s="550"/>
      <c r="V161" s="550"/>
      <c r="W161" s="550"/>
      <c r="X161" s="550"/>
      <c r="Y161" s="550"/>
      <c r="Z161" s="550"/>
      <c r="AA161" s="550"/>
      <c r="AB161" s="551"/>
      <c r="AC161" s="551"/>
      <c r="AD161" s="551"/>
      <c r="AE161" s="551"/>
      <c r="AF161" s="551"/>
      <c r="AG161" s="551"/>
      <c r="AH161" s="551"/>
      <c r="AI161" s="551"/>
      <c r="AJ161" s="551"/>
      <c r="AK161" s="551"/>
      <c r="AL161" s="551"/>
      <c r="AM161" s="551"/>
      <c r="AN161" s="551"/>
      <c r="AO161" s="551"/>
      <c r="AP161" s="551"/>
      <c r="AQ161" s="552"/>
      <c r="AR161" s="552"/>
      <c r="AS161" s="552"/>
      <c r="AT161" s="552"/>
      <c r="AU161" s="552"/>
      <c r="AV161" s="552"/>
      <c r="AW161" s="552"/>
      <c r="AX161" s="552"/>
      <c r="AY161" s="552"/>
      <c r="AZ161" s="552"/>
      <c r="BA161" s="552"/>
      <c r="BB161" s="552"/>
      <c r="BC161" s="552"/>
      <c r="BD161" s="552"/>
      <c r="BE161" s="552"/>
      <c r="BF161" s="552"/>
      <c r="BG161" s="552"/>
      <c r="BH161" s="552"/>
      <c r="BI161" s="552"/>
      <c r="BJ161" s="552"/>
      <c r="BK161" s="552"/>
      <c r="BL161" s="552"/>
      <c r="BM161" s="552"/>
      <c r="BN161" s="552"/>
      <c r="BO161" s="552"/>
      <c r="BP161" s="552"/>
      <c r="BQ161" s="552"/>
      <c r="BR161" s="552"/>
      <c r="BS161" s="552"/>
      <c r="BT161" s="552"/>
      <c r="BU161" s="552"/>
      <c r="BV161" s="552"/>
      <c r="BW161" s="552"/>
      <c r="BX161" s="552"/>
      <c r="BY161" s="552"/>
      <c r="BZ161" s="552"/>
      <c r="CA161" s="552"/>
      <c r="CB161" s="552"/>
      <c r="CC161" s="552"/>
      <c r="CD161" s="552"/>
      <c r="CE161" s="552"/>
      <c r="CF161" s="552"/>
      <c r="CG161" s="552"/>
      <c r="CH161" s="552"/>
      <c r="CI161" s="552"/>
      <c r="CJ161" s="552"/>
      <c r="CK161" s="552"/>
      <c r="CL161" s="552"/>
      <c r="CM161" s="552"/>
      <c r="CN161" s="552"/>
      <c r="CO161" s="552"/>
      <c r="CP161" s="552"/>
      <c r="CQ161" s="552"/>
      <c r="CR161" s="552"/>
      <c r="CS161" s="552"/>
      <c r="CT161" s="552"/>
      <c r="CU161" s="552"/>
      <c r="CV161" s="552"/>
      <c r="CW161" s="552"/>
      <c r="CX161" s="552"/>
      <c r="CY161" s="552"/>
      <c r="CZ161" s="552"/>
      <c r="DA161" s="552"/>
      <c r="DB161" s="552"/>
      <c r="DC161" s="552"/>
      <c r="DD161" s="552"/>
      <c r="DE161" s="552"/>
      <c r="DF161" s="552"/>
      <c r="DG161" s="552"/>
      <c r="DH161" s="552"/>
      <c r="DI161" s="552"/>
      <c r="DJ161" s="552"/>
      <c r="DK161" s="552"/>
      <c r="DL161" s="552"/>
      <c r="DM161" s="552"/>
      <c r="DN161" s="552"/>
      <c r="DO161" s="552"/>
      <c r="DP161" s="552"/>
      <c r="DQ161" s="552"/>
      <c r="DR161" s="552"/>
      <c r="DS161" s="552"/>
      <c r="DT161" s="552"/>
      <c r="DU161" s="552"/>
      <c r="DV161" s="552"/>
      <c r="DW161" s="552"/>
      <c r="DX161" s="552"/>
      <c r="DY161" s="552"/>
      <c r="DZ161" s="552"/>
      <c r="EA161" s="552"/>
      <c r="EB161" s="552"/>
      <c r="EC161" s="552"/>
      <c r="ED161" s="552"/>
      <c r="EE161" s="552"/>
      <c r="EF161" s="552"/>
      <c r="EG161" s="552"/>
      <c r="EH161" s="552"/>
      <c r="EI161" s="552"/>
      <c r="EJ161" s="552"/>
      <c r="EK161" s="552"/>
      <c r="EL161" s="552"/>
      <c r="EM161" s="552"/>
      <c r="EN161" s="552"/>
      <c r="EO161" s="552"/>
      <c r="EP161" s="552"/>
      <c r="EQ161" s="552"/>
      <c r="ER161" s="552"/>
      <c r="ES161" s="552"/>
      <c r="ET161" s="552"/>
      <c r="EU161" s="552"/>
      <c r="EV161" s="552"/>
      <c r="EW161" s="552"/>
      <c r="EX161" s="552"/>
      <c r="EY161" s="552"/>
      <c r="EZ161" s="552"/>
      <c r="FA161" s="552"/>
      <c r="FB161" s="552"/>
      <c r="FC161" s="552"/>
      <c r="FD161" s="552"/>
      <c r="FE161" s="552"/>
      <c r="FF161" s="552"/>
      <c r="FG161" s="552"/>
      <c r="FH161" s="552"/>
      <c r="FI161" s="552"/>
      <c r="FJ161" s="552"/>
      <c r="FK161" s="552"/>
      <c r="FL161" s="552"/>
      <c r="FM161" s="552"/>
      <c r="FN161" s="552"/>
      <c r="FO161" s="552"/>
      <c r="FP161" s="552"/>
      <c r="FQ161" s="552"/>
      <c r="FR161" s="552"/>
      <c r="FS161" s="552"/>
      <c r="FT161" s="552"/>
      <c r="FU161" s="552"/>
      <c r="FV161" s="552"/>
      <c r="FW161" s="552"/>
      <c r="FX161" s="552"/>
      <c r="FY161" s="552"/>
      <c r="FZ161" s="552"/>
      <c r="GA161" s="552"/>
      <c r="GB161" s="552"/>
      <c r="GC161" s="552"/>
      <c r="GD161" s="552"/>
      <c r="GE161" s="552"/>
      <c r="GF161" s="552"/>
      <c r="GG161" s="552"/>
      <c r="GH161" s="552"/>
      <c r="GI161" s="552"/>
      <c r="GJ161" s="552"/>
      <c r="GK161" s="552"/>
      <c r="GL161" s="552"/>
      <c r="GM161" s="552"/>
      <c r="GN161" s="552"/>
      <c r="GO161" s="552"/>
      <c r="GP161" s="552"/>
      <c r="GQ161" s="552"/>
      <c r="GR161" s="552"/>
      <c r="GS161" s="552"/>
      <c r="GT161" s="552"/>
      <c r="GU161" s="552"/>
      <c r="GV161" s="552"/>
      <c r="GW161" s="552"/>
      <c r="GX161" s="552"/>
      <c r="GY161" s="552"/>
      <c r="GZ161" s="552"/>
      <c r="HA161" s="552"/>
      <c r="HB161" s="552"/>
      <c r="HC161" s="552"/>
      <c r="HD161" s="552"/>
      <c r="HE161" s="552"/>
      <c r="HF161" s="552"/>
      <c r="HG161" s="552"/>
      <c r="HH161" s="552"/>
      <c r="HI161" s="552"/>
      <c r="HJ161" s="552"/>
      <c r="HK161" s="552"/>
      <c r="HL161" s="552"/>
      <c r="HM161" s="552"/>
      <c r="HN161" s="552"/>
      <c r="HO161" s="552"/>
      <c r="HP161" s="552"/>
      <c r="HQ161" s="552"/>
      <c r="HR161" s="552"/>
      <c r="HS161" s="552"/>
      <c r="HT161" s="552"/>
      <c r="HU161" s="552"/>
      <c r="HV161" s="552"/>
      <c r="HW161" s="552"/>
      <c r="HX161" s="552"/>
      <c r="HY161" s="552"/>
      <c r="HZ161" s="552"/>
      <c r="IA161" s="552"/>
      <c r="IB161" s="552"/>
      <c r="IC161" s="552"/>
      <c r="ID161" s="552"/>
      <c r="IE161" s="552"/>
      <c r="IF161" s="552"/>
      <c r="IG161" s="552"/>
      <c r="IH161" s="552"/>
      <c r="II161" s="552"/>
      <c r="IJ161" s="552"/>
      <c r="IK161" s="552"/>
      <c r="IL161" s="552"/>
      <c r="IM161" s="552"/>
      <c r="IN161" s="552"/>
      <c r="IO161" s="552"/>
      <c r="IP161" s="552"/>
    </row>
    <row r="162" spans="1:250" s="553" customFormat="1" ht="12" customHeight="1">
      <c r="A162" s="554"/>
      <c r="B162" s="555"/>
      <c r="C162" s="556"/>
      <c r="D162" s="557"/>
      <c r="E162" s="558"/>
      <c r="F162" s="558"/>
      <c r="G162" s="558"/>
      <c r="H162" s="558"/>
      <c r="I162" s="558"/>
      <c r="J162" s="558"/>
      <c r="K162" s="556"/>
      <c r="L162" s="556"/>
      <c r="M162" s="559"/>
      <c r="N162" s="559"/>
      <c r="O162" s="559"/>
      <c r="P162" s="560"/>
      <c r="Q162" s="720"/>
      <c r="R162" s="550"/>
      <c r="S162" s="550"/>
      <c r="T162" s="550"/>
      <c r="U162" s="550"/>
      <c r="V162" s="550"/>
      <c r="W162" s="550"/>
      <c r="X162" s="550"/>
      <c r="Y162" s="550"/>
      <c r="Z162" s="550"/>
      <c r="AA162" s="550"/>
      <c r="AB162" s="551"/>
      <c r="AC162" s="551"/>
      <c r="AD162" s="551"/>
      <c r="AE162" s="551"/>
      <c r="AF162" s="551"/>
      <c r="AG162" s="551"/>
      <c r="AH162" s="551"/>
      <c r="AI162" s="551"/>
      <c r="AJ162" s="551"/>
      <c r="AK162" s="551"/>
      <c r="AL162" s="551"/>
      <c r="AM162" s="551"/>
      <c r="AN162" s="551"/>
      <c r="AO162" s="551"/>
      <c r="AP162" s="551"/>
      <c r="AQ162" s="552"/>
      <c r="AR162" s="552"/>
      <c r="AS162" s="552"/>
      <c r="AT162" s="552"/>
      <c r="AU162" s="552"/>
      <c r="AV162" s="552"/>
      <c r="AW162" s="552"/>
      <c r="AX162" s="552"/>
      <c r="AY162" s="552"/>
      <c r="AZ162" s="552"/>
      <c r="BA162" s="552"/>
      <c r="BB162" s="552"/>
      <c r="BC162" s="552"/>
      <c r="BD162" s="552"/>
      <c r="BE162" s="552"/>
      <c r="BF162" s="552"/>
      <c r="BG162" s="552"/>
      <c r="BH162" s="552"/>
      <c r="BI162" s="552"/>
      <c r="BJ162" s="552"/>
      <c r="BK162" s="552"/>
      <c r="BL162" s="552"/>
      <c r="BM162" s="552"/>
      <c r="BN162" s="552"/>
      <c r="BO162" s="552"/>
      <c r="BP162" s="552"/>
      <c r="BQ162" s="552"/>
      <c r="BR162" s="552"/>
      <c r="BS162" s="552"/>
      <c r="BT162" s="552"/>
      <c r="BU162" s="552"/>
      <c r="BV162" s="552"/>
      <c r="BW162" s="552"/>
      <c r="BX162" s="552"/>
      <c r="BY162" s="552"/>
      <c r="BZ162" s="552"/>
      <c r="CA162" s="552"/>
      <c r="CB162" s="552"/>
      <c r="CC162" s="552"/>
      <c r="CD162" s="552"/>
      <c r="CE162" s="552"/>
      <c r="CF162" s="552"/>
      <c r="CG162" s="552"/>
      <c r="CH162" s="552"/>
      <c r="CI162" s="552"/>
      <c r="CJ162" s="552"/>
      <c r="CK162" s="552"/>
      <c r="CL162" s="552"/>
      <c r="CM162" s="552"/>
      <c r="CN162" s="552"/>
      <c r="CO162" s="552"/>
      <c r="CP162" s="552"/>
      <c r="CQ162" s="552"/>
      <c r="CR162" s="552"/>
      <c r="CS162" s="552"/>
      <c r="CT162" s="552"/>
      <c r="CU162" s="552"/>
      <c r="CV162" s="552"/>
      <c r="CW162" s="552"/>
      <c r="CX162" s="552"/>
      <c r="CY162" s="552"/>
      <c r="CZ162" s="552"/>
      <c r="DA162" s="552"/>
      <c r="DB162" s="552"/>
      <c r="DC162" s="552"/>
      <c r="DD162" s="552"/>
      <c r="DE162" s="552"/>
      <c r="DF162" s="552"/>
      <c r="DG162" s="552"/>
      <c r="DH162" s="552"/>
      <c r="DI162" s="552"/>
      <c r="DJ162" s="552"/>
      <c r="DK162" s="552"/>
      <c r="DL162" s="552"/>
      <c r="DM162" s="552"/>
      <c r="DN162" s="552"/>
      <c r="DO162" s="552"/>
      <c r="DP162" s="552"/>
      <c r="DQ162" s="552"/>
      <c r="DR162" s="552"/>
      <c r="DS162" s="552"/>
      <c r="DT162" s="552"/>
      <c r="DU162" s="552"/>
      <c r="DV162" s="552"/>
      <c r="DW162" s="552"/>
      <c r="DX162" s="552"/>
      <c r="DY162" s="552"/>
      <c r="DZ162" s="552"/>
      <c r="EA162" s="552"/>
      <c r="EB162" s="552"/>
      <c r="EC162" s="552"/>
      <c r="ED162" s="552"/>
      <c r="EE162" s="552"/>
      <c r="EF162" s="552"/>
      <c r="EG162" s="552"/>
      <c r="EH162" s="552"/>
      <c r="EI162" s="552"/>
      <c r="EJ162" s="552"/>
      <c r="EK162" s="552"/>
      <c r="EL162" s="552"/>
      <c r="EM162" s="552"/>
      <c r="EN162" s="552"/>
      <c r="EO162" s="552"/>
      <c r="EP162" s="552"/>
      <c r="EQ162" s="552"/>
      <c r="ER162" s="552"/>
      <c r="ES162" s="552"/>
      <c r="ET162" s="552"/>
      <c r="EU162" s="552"/>
      <c r="EV162" s="552"/>
      <c r="EW162" s="552"/>
      <c r="EX162" s="552"/>
      <c r="EY162" s="552"/>
      <c r="EZ162" s="552"/>
      <c r="FA162" s="552"/>
      <c r="FB162" s="552"/>
      <c r="FC162" s="552"/>
      <c r="FD162" s="552"/>
      <c r="FE162" s="552"/>
      <c r="FF162" s="552"/>
      <c r="FG162" s="552"/>
      <c r="FH162" s="552"/>
      <c r="FI162" s="552"/>
      <c r="FJ162" s="552"/>
      <c r="FK162" s="552"/>
      <c r="FL162" s="552"/>
      <c r="FM162" s="552"/>
      <c r="FN162" s="552"/>
      <c r="FO162" s="552"/>
      <c r="FP162" s="552"/>
      <c r="FQ162" s="552"/>
      <c r="FR162" s="552"/>
      <c r="FS162" s="552"/>
      <c r="FT162" s="552"/>
      <c r="FU162" s="552"/>
      <c r="FV162" s="552"/>
      <c r="FW162" s="552"/>
      <c r="FX162" s="552"/>
      <c r="FY162" s="552"/>
      <c r="FZ162" s="552"/>
      <c r="GA162" s="552"/>
      <c r="GB162" s="552"/>
      <c r="GC162" s="552"/>
      <c r="GD162" s="552"/>
      <c r="GE162" s="552"/>
      <c r="GF162" s="552"/>
      <c r="GG162" s="552"/>
      <c r="GH162" s="552"/>
      <c r="GI162" s="552"/>
      <c r="GJ162" s="552"/>
      <c r="GK162" s="552"/>
      <c r="GL162" s="552"/>
      <c r="GM162" s="552"/>
      <c r="GN162" s="552"/>
      <c r="GO162" s="552"/>
      <c r="GP162" s="552"/>
      <c r="GQ162" s="552"/>
      <c r="GR162" s="552"/>
      <c r="GS162" s="552"/>
      <c r="GT162" s="552"/>
      <c r="GU162" s="552"/>
      <c r="GV162" s="552"/>
      <c r="GW162" s="552"/>
      <c r="GX162" s="552"/>
      <c r="GY162" s="552"/>
      <c r="GZ162" s="552"/>
      <c r="HA162" s="552"/>
      <c r="HB162" s="552"/>
      <c r="HC162" s="552"/>
      <c r="HD162" s="552"/>
      <c r="HE162" s="552"/>
      <c r="HF162" s="552"/>
      <c r="HG162" s="552"/>
      <c r="HH162" s="552"/>
      <c r="HI162" s="552"/>
      <c r="HJ162" s="552"/>
      <c r="HK162" s="552"/>
      <c r="HL162" s="552"/>
      <c r="HM162" s="552"/>
      <c r="HN162" s="552"/>
      <c r="HO162" s="552"/>
      <c r="HP162" s="552"/>
      <c r="HQ162" s="552"/>
      <c r="HR162" s="552"/>
      <c r="HS162" s="552"/>
      <c r="HT162" s="552"/>
      <c r="HU162" s="552"/>
      <c r="HV162" s="552"/>
      <c r="HW162" s="552"/>
      <c r="HX162" s="552"/>
      <c r="HY162" s="552"/>
      <c r="HZ162" s="552"/>
      <c r="IA162" s="552"/>
      <c r="IB162" s="552"/>
      <c r="IC162" s="552"/>
      <c r="ID162" s="552"/>
      <c r="IE162" s="552"/>
      <c r="IF162" s="552"/>
      <c r="IG162" s="552"/>
      <c r="IH162" s="552"/>
      <c r="II162" s="552"/>
      <c r="IJ162" s="552"/>
      <c r="IK162" s="552"/>
      <c r="IL162" s="552"/>
      <c r="IM162" s="552"/>
      <c r="IN162" s="552"/>
      <c r="IO162" s="552"/>
      <c r="IP162" s="552"/>
    </row>
    <row r="163" spans="1:250" s="553" customFormat="1" ht="12" customHeight="1">
      <c r="A163" s="554"/>
      <c r="B163" s="555"/>
      <c r="C163" s="556"/>
      <c r="D163" s="557"/>
      <c r="E163" s="558"/>
      <c r="F163" s="558"/>
      <c r="G163" s="558"/>
      <c r="H163" s="558"/>
      <c r="I163" s="558"/>
      <c r="J163" s="558"/>
      <c r="K163" s="556"/>
      <c r="L163" s="556"/>
      <c r="M163" s="559"/>
      <c r="N163" s="559"/>
      <c r="O163" s="559"/>
      <c r="P163" s="560"/>
      <c r="Q163" s="720"/>
      <c r="R163" s="550"/>
      <c r="S163" s="550"/>
      <c r="T163" s="550"/>
      <c r="U163" s="550"/>
      <c r="V163" s="550"/>
      <c r="W163" s="550"/>
      <c r="X163" s="550"/>
      <c r="Y163" s="550"/>
      <c r="Z163" s="550"/>
      <c r="AA163" s="550"/>
      <c r="AB163" s="551"/>
      <c r="AC163" s="551"/>
      <c r="AD163" s="551"/>
      <c r="AE163" s="551"/>
      <c r="AF163" s="551"/>
      <c r="AG163" s="551"/>
      <c r="AH163" s="551"/>
      <c r="AI163" s="551"/>
      <c r="AJ163" s="551"/>
      <c r="AK163" s="551"/>
      <c r="AL163" s="551"/>
      <c r="AM163" s="551"/>
      <c r="AN163" s="551"/>
      <c r="AO163" s="551"/>
      <c r="AP163" s="551"/>
      <c r="AQ163" s="552"/>
      <c r="AR163" s="552"/>
      <c r="AS163" s="552"/>
      <c r="AT163" s="552"/>
      <c r="AU163" s="552"/>
      <c r="AV163" s="552"/>
      <c r="AW163" s="552"/>
      <c r="AX163" s="552"/>
      <c r="AY163" s="552"/>
      <c r="AZ163" s="552"/>
      <c r="BA163" s="552"/>
      <c r="BB163" s="552"/>
      <c r="BC163" s="552"/>
      <c r="BD163" s="552"/>
      <c r="BE163" s="552"/>
      <c r="BF163" s="552"/>
      <c r="BG163" s="552"/>
      <c r="BH163" s="552"/>
      <c r="BI163" s="552"/>
      <c r="BJ163" s="552"/>
      <c r="BK163" s="552"/>
      <c r="BL163" s="552"/>
      <c r="BM163" s="552"/>
      <c r="BN163" s="552"/>
      <c r="BO163" s="552"/>
      <c r="BP163" s="552"/>
      <c r="BQ163" s="552"/>
      <c r="BR163" s="552"/>
      <c r="BS163" s="552"/>
      <c r="BT163" s="552"/>
      <c r="BU163" s="552"/>
      <c r="BV163" s="552"/>
      <c r="BW163" s="552"/>
      <c r="BX163" s="552"/>
      <c r="BY163" s="552"/>
      <c r="BZ163" s="552"/>
      <c r="CA163" s="552"/>
      <c r="CB163" s="552"/>
      <c r="CC163" s="552"/>
      <c r="CD163" s="552"/>
      <c r="CE163" s="552"/>
      <c r="CF163" s="552"/>
      <c r="CG163" s="552"/>
      <c r="CH163" s="552"/>
      <c r="CI163" s="552"/>
      <c r="CJ163" s="552"/>
      <c r="CK163" s="552"/>
      <c r="CL163" s="552"/>
      <c r="CM163" s="552"/>
      <c r="CN163" s="552"/>
      <c r="CO163" s="552"/>
      <c r="CP163" s="552"/>
      <c r="CQ163" s="552"/>
      <c r="CR163" s="552"/>
      <c r="CS163" s="552"/>
      <c r="CT163" s="552"/>
      <c r="CU163" s="552"/>
      <c r="CV163" s="552"/>
      <c r="CW163" s="552"/>
      <c r="CX163" s="552"/>
      <c r="CY163" s="552"/>
      <c r="CZ163" s="552"/>
      <c r="DA163" s="552"/>
      <c r="DB163" s="552"/>
      <c r="DC163" s="552"/>
      <c r="DD163" s="552"/>
      <c r="DE163" s="552"/>
      <c r="DF163" s="552"/>
      <c r="DG163" s="552"/>
      <c r="DH163" s="552"/>
      <c r="DI163" s="552"/>
      <c r="DJ163" s="552"/>
      <c r="DK163" s="552"/>
      <c r="DL163" s="552"/>
      <c r="DM163" s="552"/>
      <c r="DN163" s="552"/>
      <c r="DO163" s="552"/>
      <c r="DP163" s="552"/>
      <c r="DQ163" s="552"/>
      <c r="DR163" s="552"/>
      <c r="DS163" s="552"/>
      <c r="DT163" s="552"/>
      <c r="DU163" s="552"/>
      <c r="DV163" s="552"/>
      <c r="DW163" s="552"/>
      <c r="DX163" s="552"/>
      <c r="DY163" s="552"/>
      <c r="DZ163" s="552"/>
      <c r="EA163" s="552"/>
      <c r="EB163" s="552"/>
      <c r="EC163" s="552"/>
      <c r="ED163" s="552"/>
      <c r="EE163" s="552"/>
      <c r="EF163" s="552"/>
      <c r="EG163" s="552"/>
      <c r="EH163" s="552"/>
      <c r="EI163" s="552"/>
      <c r="EJ163" s="552"/>
      <c r="EK163" s="552"/>
      <c r="EL163" s="552"/>
      <c r="EM163" s="552"/>
      <c r="EN163" s="552"/>
      <c r="EO163" s="552"/>
      <c r="EP163" s="552"/>
      <c r="EQ163" s="552"/>
      <c r="ER163" s="552"/>
      <c r="ES163" s="552"/>
      <c r="ET163" s="552"/>
      <c r="EU163" s="552"/>
      <c r="EV163" s="552"/>
      <c r="EW163" s="552"/>
      <c r="EX163" s="552"/>
      <c r="EY163" s="552"/>
      <c r="EZ163" s="552"/>
      <c r="FA163" s="552"/>
      <c r="FB163" s="552"/>
      <c r="FC163" s="552"/>
      <c r="FD163" s="552"/>
      <c r="FE163" s="552"/>
      <c r="FF163" s="552"/>
      <c r="FG163" s="552"/>
      <c r="FH163" s="552"/>
      <c r="FI163" s="552"/>
      <c r="FJ163" s="552"/>
      <c r="FK163" s="552"/>
      <c r="FL163" s="552"/>
      <c r="FM163" s="552"/>
      <c r="FN163" s="552"/>
      <c r="FO163" s="552"/>
      <c r="FP163" s="552"/>
      <c r="FQ163" s="552"/>
      <c r="FR163" s="552"/>
      <c r="FS163" s="552"/>
      <c r="FT163" s="552"/>
      <c r="FU163" s="552"/>
      <c r="FV163" s="552"/>
      <c r="FW163" s="552"/>
      <c r="FX163" s="552"/>
      <c r="FY163" s="552"/>
      <c r="FZ163" s="552"/>
      <c r="GA163" s="552"/>
      <c r="GB163" s="552"/>
      <c r="GC163" s="552"/>
      <c r="GD163" s="552"/>
      <c r="GE163" s="552"/>
      <c r="GF163" s="552"/>
      <c r="GG163" s="552"/>
      <c r="GH163" s="552"/>
      <c r="GI163" s="552"/>
      <c r="GJ163" s="552"/>
      <c r="GK163" s="552"/>
      <c r="GL163" s="552"/>
      <c r="GM163" s="552"/>
      <c r="GN163" s="552"/>
      <c r="GO163" s="552"/>
      <c r="GP163" s="552"/>
      <c r="GQ163" s="552"/>
      <c r="GR163" s="552"/>
      <c r="GS163" s="552"/>
      <c r="GT163" s="552"/>
      <c r="GU163" s="552"/>
      <c r="GV163" s="552"/>
      <c r="GW163" s="552"/>
      <c r="GX163" s="552"/>
      <c r="GY163" s="552"/>
      <c r="GZ163" s="552"/>
      <c r="HA163" s="552"/>
      <c r="HB163" s="552"/>
      <c r="HC163" s="552"/>
      <c r="HD163" s="552"/>
      <c r="HE163" s="552"/>
      <c r="HF163" s="552"/>
      <c r="HG163" s="552"/>
      <c r="HH163" s="552"/>
      <c r="HI163" s="552"/>
      <c r="HJ163" s="552"/>
      <c r="HK163" s="552"/>
      <c r="HL163" s="552"/>
      <c r="HM163" s="552"/>
      <c r="HN163" s="552"/>
      <c r="HO163" s="552"/>
      <c r="HP163" s="552"/>
      <c r="HQ163" s="552"/>
      <c r="HR163" s="552"/>
      <c r="HS163" s="552"/>
      <c r="HT163" s="552"/>
      <c r="HU163" s="552"/>
      <c r="HV163" s="552"/>
      <c r="HW163" s="552"/>
      <c r="HX163" s="552"/>
      <c r="HY163" s="552"/>
      <c r="HZ163" s="552"/>
      <c r="IA163" s="552"/>
      <c r="IB163" s="552"/>
      <c r="IC163" s="552"/>
      <c r="ID163" s="552"/>
      <c r="IE163" s="552"/>
      <c r="IF163" s="552"/>
      <c r="IG163" s="552"/>
      <c r="IH163" s="552"/>
      <c r="II163" s="552"/>
      <c r="IJ163" s="552"/>
      <c r="IK163" s="552"/>
      <c r="IL163" s="552"/>
      <c r="IM163" s="552"/>
      <c r="IN163" s="552"/>
      <c r="IO163" s="552"/>
      <c r="IP163" s="552"/>
    </row>
    <row r="164" spans="1:250" s="553" customFormat="1" ht="12" customHeight="1">
      <c r="A164" s="554"/>
      <c r="B164" s="555"/>
      <c r="C164" s="556"/>
      <c r="D164" s="557"/>
      <c r="E164" s="558"/>
      <c r="F164" s="558"/>
      <c r="G164" s="558"/>
      <c r="H164" s="558"/>
      <c r="I164" s="558"/>
      <c r="J164" s="558"/>
      <c r="K164" s="556"/>
      <c r="L164" s="556"/>
      <c r="M164" s="559"/>
      <c r="N164" s="559"/>
      <c r="O164" s="559"/>
      <c r="P164" s="560"/>
      <c r="Q164" s="720"/>
      <c r="R164" s="550"/>
      <c r="S164" s="550"/>
      <c r="T164" s="550"/>
      <c r="U164" s="550"/>
      <c r="V164" s="550"/>
      <c r="W164" s="550"/>
      <c r="X164" s="550"/>
      <c r="Y164" s="550"/>
      <c r="Z164" s="550"/>
      <c r="AA164" s="550"/>
      <c r="AB164" s="551"/>
      <c r="AC164" s="551"/>
      <c r="AD164" s="551"/>
      <c r="AE164" s="551"/>
      <c r="AF164" s="551"/>
      <c r="AG164" s="551"/>
      <c r="AH164" s="551"/>
      <c r="AI164" s="551"/>
      <c r="AJ164" s="551"/>
      <c r="AK164" s="551"/>
      <c r="AL164" s="551"/>
      <c r="AM164" s="551"/>
      <c r="AN164" s="551"/>
      <c r="AO164" s="551"/>
      <c r="AP164" s="551"/>
      <c r="AQ164" s="552"/>
      <c r="AR164" s="552"/>
      <c r="AS164" s="552"/>
      <c r="AT164" s="552"/>
      <c r="AU164" s="552"/>
      <c r="AV164" s="552"/>
      <c r="AW164" s="552"/>
      <c r="AX164" s="552"/>
      <c r="AY164" s="552"/>
      <c r="AZ164" s="552"/>
      <c r="BA164" s="552"/>
      <c r="BB164" s="552"/>
      <c r="BC164" s="552"/>
      <c r="BD164" s="552"/>
      <c r="BE164" s="552"/>
      <c r="BF164" s="552"/>
      <c r="BG164" s="552"/>
      <c r="BH164" s="552"/>
      <c r="BI164" s="552"/>
      <c r="BJ164" s="552"/>
      <c r="BK164" s="552"/>
      <c r="BL164" s="552"/>
      <c r="BM164" s="552"/>
      <c r="BN164" s="552"/>
      <c r="BO164" s="552"/>
      <c r="BP164" s="552"/>
      <c r="BQ164" s="552"/>
      <c r="BR164" s="552"/>
      <c r="BS164" s="552"/>
      <c r="BT164" s="552"/>
      <c r="BU164" s="552"/>
      <c r="BV164" s="552"/>
      <c r="BW164" s="552"/>
      <c r="BX164" s="552"/>
      <c r="BY164" s="552"/>
      <c r="BZ164" s="552"/>
      <c r="CA164" s="552"/>
      <c r="CB164" s="552"/>
      <c r="CC164" s="552"/>
      <c r="CD164" s="552"/>
      <c r="CE164" s="552"/>
      <c r="CF164" s="552"/>
      <c r="CG164" s="552"/>
      <c r="CH164" s="552"/>
      <c r="CI164" s="552"/>
      <c r="CJ164" s="552"/>
      <c r="CK164" s="552"/>
      <c r="CL164" s="552"/>
      <c r="CM164" s="552"/>
      <c r="CN164" s="552"/>
      <c r="CO164" s="552"/>
      <c r="CP164" s="552"/>
      <c r="CQ164" s="552"/>
      <c r="CR164" s="552"/>
      <c r="CS164" s="552"/>
      <c r="CT164" s="552"/>
      <c r="CU164" s="552"/>
      <c r="CV164" s="552"/>
      <c r="CW164" s="552"/>
      <c r="CX164" s="552"/>
      <c r="CY164" s="552"/>
      <c r="CZ164" s="552"/>
      <c r="DA164" s="552"/>
      <c r="DB164" s="552"/>
      <c r="DC164" s="552"/>
      <c r="DD164" s="552"/>
      <c r="DE164" s="552"/>
      <c r="DF164" s="552"/>
      <c r="DG164" s="552"/>
      <c r="DH164" s="552"/>
      <c r="DI164" s="552"/>
      <c r="DJ164" s="552"/>
      <c r="DK164" s="552"/>
      <c r="DL164" s="552"/>
      <c r="DM164" s="552"/>
      <c r="DN164" s="552"/>
      <c r="DO164" s="552"/>
      <c r="DP164" s="552"/>
      <c r="DQ164" s="552"/>
      <c r="DR164" s="552"/>
      <c r="DS164" s="552"/>
      <c r="DT164" s="552"/>
      <c r="DU164" s="552"/>
      <c r="DV164" s="552"/>
      <c r="DW164" s="552"/>
      <c r="DX164" s="552"/>
      <c r="DY164" s="552"/>
      <c r="DZ164" s="552"/>
      <c r="EA164" s="552"/>
      <c r="EB164" s="552"/>
      <c r="EC164" s="552"/>
      <c r="ED164" s="552"/>
      <c r="EE164" s="552"/>
      <c r="EF164" s="552"/>
      <c r="EG164" s="552"/>
      <c r="EH164" s="552"/>
      <c r="EI164" s="552"/>
      <c r="EJ164" s="552"/>
      <c r="EK164" s="552"/>
      <c r="EL164" s="552"/>
      <c r="EM164" s="552"/>
      <c r="EN164" s="552"/>
      <c r="EO164" s="552"/>
      <c r="EP164" s="552"/>
      <c r="EQ164" s="552"/>
      <c r="ER164" s="552"/>
      <c r="ES164" s="552"/>
      <c r="ET164" s="552"/>
      <c r="EU164" s="552"/>
      <c r="EV164" s="552"/>
      <c r="EW164" s="552"/>
      <c r="EX164" s="552"/>
      <c r="EY164" s="552"/>
      <c r="EZ164" s="552"/>
      <c r="FA164" s="552"/>
      <c r="FB164" s="552"/>
      <c r="FC164" s="552"/>
      <c r="FD164" s="552"/>
      <c r="FE164" s="552"/>
      <c r="FF164" s="552"/>
      <c r="FG164" s="552"/>
      <c r="FH164" s="552"/>
      <c r="FI164" s="552"/>
      <c r="FJ164" s="552"/>
      <c r="FK164" s="552"/>
      <c r="FL164" s="552"/>
      <c r="FM164" s="552"/>
      <c r="FN164" s="552"/>
      <c r="FO164" s="552"/>
      <c r="FP164" s="552"/>
      <c r="FQ164" s="552"/>
      <c r="FR164" s="552"/>
      <c r="FS164" s="552"/>
      <c r="FT164" s="552"/>
      <c r="FU164" s="552"/>
      <c r="FV164" s="552"/>
      <c r="FW164" s="552"/>
      <c r="FX164" s="552"/>
      <c r="FY164" s="552"/>
      <c r="FZ164" s="552"/>
      <c r="GA164" s="552"/>
      <c r="GB164" s="552"/>
      <c r="GC164" s="552"/>
      <c r="GD164" s="552"/>
      <c r="GE164" s="552"/>
      <c r="GF164" s="552"/>
      <c r="GG164" s="552"/>
      <c r="GH164" s="552"/>
      <c r="GI164" s="552"/>
      <c r="GJ164" s="552"/>
      <c r="GK164" s="552"/>
      <c r="GL164" s="552"/>
      <c r="GM164" s="552"/>
      <c r="GN164" s="552"/>
      <c r="GO164" s="552"/>
      <c r="GP164" s="552"/>
      <c r="GQ164" s="552"/>
      <c r="GR164" s="552"/>
      <c r="GS164" s="552"/>
      <c r="GT164" s="552"/>
      <c r="GU164" s="552"/>
      <c r="GV164" s="552"/>
      <c r="GW164" s="552"/>
      <c r="GX164" s="552"/>
      <c r="GY164" s="552"/>
      <c r="GZ164" s="552"/>
      <c r="HA164" s="552"/>
      <c r="HB164" s="552"/>
      <c r="HC164" s="552"/>
      <c r="HD164" s="552"/>
      <c r="HE164" s="552"/>
      <c r="HF164" s="552"/>
      <c r="HG164" s="552"/>
      <c r="HH164" s="552"/>
      <c r="HI164" s="552"/>
      <c r="HJ164" s="552"/>
      <c r="HK164" s="552"/>
      <c r="HL164" s="552"/>
      <c r="HM164" s="552"/>
      <c r="HN164" s="552"/>
      <c r="HO164" s="552"/>
      <c r="HP164" s="552"/>
      <c r="HQ164" s="552"/>
      <c r="HR164" s="552"/>
      <c r="HS164" s="552"/>
      <c r="HT164" s="552"/>
      <c r="HU164" s="552"/>
      <c r="HV164" s="552"/>
      <c r="HW164" s="552"/>
      <c r="HX164" s="552"/>
      <c r="HY164" s="552"/>
      <c r="HZ164" s="552"/>
      <c r="IA164" s="552"/>
      <c r="IB164" s="552"/>
      <c r="IC164" s="552"/>
      <c r="ID164" s="552"/>
      <c r="IE164" s="552"/>
      <c r="IF164" s="552"/>
      <c r="IG164" s="552"/>
      <c r="IH164" s="552"/>
      <c r="II164" s="552"/>
      <c r="IJ164" s="552"/>
      <c r="IK164" s="552"/>
      <c r="IL164" s="552"/>
      <c r="IM164" s="552"/>
      <c r="IN164" s="552"/>
      <c r="IO164" s="552"/>
      <c r="IP164" s="552"/>
    </row>
    <row r="165" spans="1:250" s="553" customFormat="1" ht="15.75" customHeight="1">
      <c r="A165" s="554"/>
      <c r="B165" s="555"/>
      <c r="C165" s="556"/>
      <c r="D165" s="557"/>
      <c r="E165" s="558"/>
      <c r="F165" s="558"/>
      <c r="G165" s="558"/>
      <c r="H165" s="558"/>
      <c r="I165" s="558"/>
      <c r="J165" s="558"/>
      <c r="K165" s="556"/>
      <c r="L165" s="556"/>
      <c r="M165" s="559"/>
      <c r="N165" s="559"/>
      <c r="O165" s="559"/>
      <c r="P165" s="560"/>
      <c r="Q165" s="720"/>
      <c r="R165" s="550"/>
      <c r="S165" s="550"/>
      <c r="T165" s="550"/>
      <c r="U165" s="550"/>
      <c r="V165" s="550"/>
      <c r="W165" s="550"/>
      <c r="X165" s="550"/>
      <c r="Y165" s="550"/>
      <c r="Z165" s="550"/>
      <c r="AA165" s="550"/>
      <c r="AB165" s="551"/>
      <c r="AC165" s="551"/>
      <c r="AD165" s="551"/>
      <c r="AE165" s="551"/>
      <c r="AF165" s="551"/>
      <c r="AG165" s="551"/>
      <c r="AH165" s="551"/>
      <c r="AI165" s="551"/>
      <c r="AJ165" s="551"/>
      <c r="AK165" s="551"/>
      <c r="AL165" s="551"/>
      <c r="AM165" s="551"/>
      <c r="AN165" s="551"/>
      <c r="AO165" s="551"/>
      <c r="AP165" s="551"/>
      <c r="AQ165" s="552"/>
      <c r="AR165" s="552"/>
      <c r="AS165" s="552"/>
      <c r="AT165" s="552"/>
      <c r="AU165" s="552"/>
      <c r="AV165" s="552"/>
      <c r="AW165" s="552"/>
      <c r="AX165" s="552"/>
      <c r="AY165" s="552"/>
      <c r="AZ165" s="552"/>
      <c r="BA165" s="552"/>
      <c r="BB165" s="552"/>
      <c r="BC165" s="552"/>
      <c r="BD165" s="552"/>
      <c r="BE165" s="552"/>
      <c r="BF165" s="552"/>
      <c r="BG165" s="552"/>
      <c r="BH165" s="552"/>
      <c r="BI165" s="552"/>
      <c r="BJ165" s="552"/>
      <c r="BK165" s="552"/>
      <c r="BL165" s="552"/>
      <c r="BM165" s="552"/>
      <c r="BN165" s="552"/>
      <c r="BO165" s="552"/>
      <c r="BP165" s="552"/>
      <c r="BQ165" s="552"/>
      <c r="BR165" s="552"/>
      <c r="BS165" s="552"/>
      <c r="BT165" s="552"/>
      <c r="BU165" s="552"/>
      <c r="BV165" s="552"/>
      <c r="BW165" s="552"/>
      <c r="BX165" s="552"/>
      <c r="BY165" s="552"/>
      <c r="BZ165" s="552"/>
      <c r="CA165" s="552"/>
      <c r="CB165" s="552"/>
      <c r="CC165" s="552"/>
      <c r="CD165" s="552"/>
      <c r="CE165" s="552"/>
      <c r="CF165" s="552"/>
      <c r="CG165" s="552"/>
      <c r="CH165" s="552"/>
      <c r="CI165" s="552"/>
      <c r="CJ165" s="552"/>
      <c r="CK165" s="552"/>
      <c r="CL165" s="552"/>
      <c r="CM165" s="552"/>
      <c r="CN165" s="552"/>
      <c r="CO165" s="552"/>
      <c r="CP165" s="552"/>
      <c r="CQ165" s="552"/>
      <c r="CR165" s="552"/>
      <c r="CS165" s="552"/>
      <c r="CT165" s="552"/>
      <c r="CU165" s="552"/>
      <c r="CV165" s="552"/>
      <c r="CW165" s="552"/>
      <c r="CX165" s="552"/>
      <c r="CY165" s="552"/>
      <c r="CZ165" s="552"/>
      <c r="DA165" s="552"/>
      <c r="DB165" s="552"/>
      <c r="DC165" s="552"/>
      <c r="DD165" s="552"/>
      <c r="DE165" s="552"/>
      <c r="DF165" s="552"/>
      <c r="DG165" s="552"/>
      <c r="DH165" s="552"/>
      <c r="DI165" s="552"/>
      <c r="DJ165" s="552"/>
      <c r="DK165" s="552"/>
      <c r="DL165" s="552"/>
      <c r="DM165" s="552"/>
      <c r="DN165" s="552"/>
      <c r="DO165" s="552"/>
      <c r="DP165" s="552"/>
      <c r="DQ165" s="552"/>
      <c r="DR165" s="552"/>
      <c r="DS165" s="552"/>
      <c r="DT165" s="552"/>
      <c r="DU165" s="552"/>
      <c r="DV165" s="552"/>
      <c r="DW165" s="552"/>
      <c r="DX165" s="552"/>
      <c r="DY165" s="552"/>
      <c r="DZ165" s="552"/>
      <c r="EA165" s="552"/>
      <c r="EB165" s="552"/>
      <c r="EC165" s="552"/>
      <c r="ED165" s="552"/>
      <c r="EE165" s="552"/>
      <c r="EF165" s="552"/>
      <c r="EG165" s="552"/>
      <c r="EH165" s="552"/>
      <c r="EI165" s="552"/>
      <c r="EJ165" s="552"/>
      <c r="EK165" s="552"/>
      <c r="EL165" s="552"/>
      <c r="EM165" s="552"/>
      <c r="EN165" s="552"/>
      <c r="EO165" s="552"/>
      <c r="EP165" s="552"/>
      <c r="EQ165" s="552"/>
      <c r="ER165" s="552"/>
      <c r="ES165" s="552"/>
      <c r="ET165" s="552"/>
      <c r="EU165" s="552"/>
      <c r="EV165" s="552"/>
      <c r="EW165" s="552"/>
      <c r="EX165" s="552"/>
      <c r="EY165" s="552"/>
      <c r="EZ165" s="552"/>
      <c r="FA165" s="552"/>
      <c r="FB165" s="552"/>
      <c r="FC165" s="552"/>
      <c r="FD165" s="552"/>
      <c r="FE165" s="552"/>
      <c r="FF165" s="552"/>
      <c r="FG165" s="552"/>
      <c r="FH165" s="552"/>
      <c r="FI165" s="552"/>
      <c r="FJ165" s="552"/>
      <c r="FK165" s="552"/>
      <c r="FL165" s="552"/>
      <c r="FM165" s="552"/>
      <c r="FN165" s="552"/>
      <c r="FO165" s="552"/>
      <c r="FP165" s="552"/>
      <c r="FQ165" s="552"/>
      <c r="FR165" s="552"/>
      <c r="FS165" s="552"/>
      <c r="FT165" s="552"/>
      <c r="FU165" s="552"/>
      <c r="FV165" s="552"/>
      <c r="FW165" s="552"/>
      <c r="FX165" s="552"/>
      <c r="FY165" s="552"/>
      <c r="FZ165" s="552"/>
      <c r="GA165" s="552"/>
      <c r="GB165" s="552"/>
      <c r="GC165" s="552"/>
      <c r="GD165" s="552"/>
      <c r="GE165" s="552"/>
      <c r="GF165" s="552"/>
      <c r="GG165" s="552"/>
      <c r="GH165" s="552"/>
      <c r="GI165" s="552"/>
      <c r="GJ165" s="552"/>
      <c r="GK165" s="552"/>
      <c r="GL165" s="552"/>
      <c r="GM165" s="552"/>
      <c r="GN165" s="552"/>
      <c r="GO165" s="552"/>
      <c r="GP165" s="552"/>
      <c r="GQ165" s="552"/>
      <c r="GR165" s="552"/>
      <c r="GS165" s="552"/>
      <c r="GT165" s="552"/>
      <c r="GU165" s="552"/>
      <c r="GV165" s="552"/>
      <c r="GW165" s="552"/>
      <c r="GX165" s="552"/>
      <c r="GY165" s="552"/>
      <c r="GZ165" s="552"/>
      <c r="HA165" s="552"/>
      <c r="HB165" s="552"/>
      <c r="HC165" s="552"/>
      <c r="HD165" s="552"/>
      <c r="HE165" s="552"/>
      <c r="HF165" s="552"/>
      <c r="HG165" s="552"/>
      <c r="HH165" s="552"/>
      <c r="HI165" s="552"/>
      <c r="HJ165" s="552"/>
      <c r="HK165" s="552"/>
      <c r="HL165" s="552"/>
      <c r="HM165" s="552"/>
      <c r="HN165" s="552"/>
      <c r="HO165" s="552"/>
      <c r="HP165" s="552"/>
      <c r="HQ165" s="552"/>
      <c r="HR165" s="552"/>
      <c r="HS165" s="552"/>
      <c r="HT165" s="552"/>
      <c r="HU165" s="552"/>
      <c r="HV165" s="552"/>
      <c r="HW165" s="552"/>
      <c r="HX165" s="552"/>
      <c r="HY165" s="552"/>
      <c r="HZ165" s="552"/>
      <c r="IA165" s="552"/>
      <c r="IB165" s="552"/>
      <c r="IC165" s="552"/>
      <c r="ID165" s="552"/>
      <c r="IE165" s="552"/>
      <c r="IF165" s="552"/>
      <c r="IG165" s="552"/>
      <c r="IH165" s="552"/>
      <c r="II165" s="552"/>
      <c r="IJ165" s="552"/>
      <c r="IK165" s="552"/>
      <c r="IL165" s="552"/>
      <c r="IM165" s="552"/>
      <c r="IN165" s="552"/>
      <c r="IO165" s="552"/>
      <c r="IP165" s="552"/>
    </row>
    <row r="166" spans="1:250" ht="17.25" customHeight="1">
      <c r="A166" s="270"/>
      <c r="B166" s="264" t="s">
        <v>148</v>
      </c>
      <c r="C166" s="265"/>
      <c r="D166" s="547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19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149</v>
      </c>
      <c r="C167" s="265"/>
      <c r="D167" s="547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19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6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19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19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883" t="s">
        <v>171</v>
      </c>
      <c r="C170" s="883"/>
      <c r="D170" s="883"/>
      <c r="E170" s="883"/>
      <c r="F170" s="883"/>
      <c r="G170" s="883"/>
      <c r="H170" s="883"/>
      <c r="I170" s="883"/>
      <c r="J170" s="883"/>
      <c r="K170" s="883"/>
      <c r="L170" s="883"/>
      <c r="M170" s="883"/>
      <c r="N170" s="883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83" t="s">
        <v>9</v>
      </c>
      <c r="C171" s="883"/>
      <c r="D171" s="883"/>
      <c r="E171" s="883"/>
      <c r="F171" s="883"/>
      <c r="G171" s="883"/>
      <c r="H171" s="883"/>
      <c r="I171" s="883"/>
      <c r="J171" s="883"/>
      <c r="K171" s="883"/>
      <c r="L171" s="883"/>
      <c r="M171" s="883"/>
      <c r="N171" s="883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80" t="s">
        <v>10</v>
      </c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2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159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296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297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298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299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300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301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302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263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262</v>
      </c>
      <c r="C188" s="290"/>
      <c r="D188" s="548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160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161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49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21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44" t="s">
        <v>1</v>
      </c>
      <c r="C193" s="844" t="s">
        <v>7</v>
      </c>
      <c r="D193" s="848" t="s">
        <v>8</v>
      </c>
      <c r="E193" s="848"/>
      <c r="F193" s="848"/>
      <c r="G193" s="848"/>
      <c r="H193" s="848"/>
      <c r="I193" s="848"/>
      <c r="J193" s="848"/>
      <c r="K193" s="848"/>
      <c r="L193" s="836" t="s">
        <v>178</v>
      </c>
      <c r="M193" s="836" t="s">
        <v>3</v>
      </c>
      <c r="N193" s="844" t="s">
        <v>4</v>
      </c>
      <c r="O193" s="844" t="s">
        <v>2</v>
      </c>
    </row>
    <row r="194" spans="2:15" ht="18" customHeight="1">
      <c r="B194" s="844"/>
      <c r="C194" s="844"/>
      <c r="D194" s="848"/>
      <c r="E194" s="848"/>
      <c r="F194" s="848"/>
      <c r="G194" s="848"/>
      <c r="H194" s="848"/>
      <c r="I194" s="848"/>
      <c r="J194" s="848"/>
      <c r="K194" s="848"/>
      <c r="L194" s="836"/>
      <c r="M194" s="836"/>
      <c r="N194" s="844"/>
      <c r="O194" s="844"/>
    </row>
    <row r="195" spans="2:15" ht="18" customHeight="1">
      <c r="B195" s="374">
        <v>1</v>
      </c>
      <c r="C195" s="165">
        <v>1</v>
      </c>
      <c r="D195" s="833" t="s">
        <v>17</v>
      </c>
      <c r="E195" s="834"/>
      <c r="F195" s="834"/>
      <c r="G195" s="834"/>
      <c r="H195" s="834"/>
      <c r="I195" s="834"/>
      <c r="J195" s="834"/>
      <c r="K195" s="835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833" t="s">
        <v>19</v>
      </c>
      <c r="E196" s="834"/>
      <c r="F196" s="834"/>
      <c r="G196" s="834"/>
      <c r="H196" s="834"/>
      <c r="I196" s="834"/>
      <c r="J196" s="834"/>
      <c r="K196" s="835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833" t="s">
        <v>21</v>
      </c>
      <c r="E197" s="834"/>
      <c r="F197" s="834"/>
      <c r="G197" s="834"/>
      <c r="H197" s="834"/>
      <c r="I197" s="834"/>
      <c r="J197" s="834"/>
      <c r="K197" s="835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833" t="s">
        <v>22</v>
      </c>
      <c r="E198" s="834"/>
      <c r="F198" s="834"/>
      <c r="G198" s="834"/>
      <c r="H198" s="834"/>
      <c r="I198" s="834"/>
      <c r="J198" s="834"/>
      <c r="K198" s="835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833" t="s">
        <v>23</v>
      </c>
      <c r="E199" s="834"/>
      <c r="F199" s="834"/>
      <c r="G199" s="834"/>
      <c r="H199" s="834"/>
      <c r="I199" s="834"/>
      <c r="J199" s="834"/>
      <c r="K199" s="835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850"/>
      <c r="C200" s="851"/>
      <c r="D200" s="851"/>
      <c r="E200" s="851"/>
      <c r="F200" s="851"/>
      <c r="G200" s="851"/>
      <c r="H200" s="851"/>
      <c r="I200" s="851"/>
      <c r="J200" s="851"/>
      <c r="K200" s="851"/>
      <c r="L200" s="851"/>
      <c r="M200" s="54" t="s">
        <v>5</v>
      </c>
      <c r="N200" s="224">
        <f>SUM(N195:O199)</f>
        <v>1834</v>
      </c>
      <c r="O200" s="53"/>
    </row>
    <row r="201" spans="2:15" ht="21" customHeight="1">
      <c r="B201" s="617" t="s">
        <v>163</v>
      </c>
      <c r="C201" s="618"/>
      <c r="D201" s="619"/>
      <c r="E201" s="618"/>
      <c r="F201" s="618"/>
      <c r="G201" s="618"/>
      <c r="H201" s="618"/>
      <c r="I201" s="618"/>
      <c r="J201" s="618"/>
      <c r="K201" s="618"/>
      <c r="L201" s="618"/>
      <c r="M201" s="618"/>
      <c r="N201" s="618"/>
      <c r="O201" s="618"/>
    </row>
    <row r="202" spans="2:15" ht="21" customHeight="1">
      <c r="B202" s="840" t="str">
        <f>B120</f>
        <v xml:space="preserve">- JUSTIFIQUE EM ANEXO A UTILIDADE DE CADA MATERIAL SOLICITADO PARA O DESENVOLVIMENTO DO PROJETO DE PESQUISA PROPOSTO.  </v>
      </c>
      <c r="C202" s="841"/>
      <c r="D202" s="841"/>
      <c r="E202" s="841"/>
      <c r="F202" s="841"/>
      <c r="G202" s="841"/>
      <c r="H202" s="841"/>
      <c r="I202" s="841"/>
      <c r="J202" s="841"/>
      <c r="K202" s="841"/>
      <c r="L202" s="841"/>
      <c r="M202" s="841"/>
      <c r="N202" s="841"/>
      <c r="O202" s="842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s0IBIeDafwVVMQMGaDpcmINbgGooKwsVXyVR3JKAY5PTbL2m8mIZ01dlDcSD1XD3jHJKgAw/VumbEKLByQZNIw==" saltValue="seth9Y28yTqLGbjcjitfTg==" spinCount="100000" sheet="1" objects="1" scenarios="1"/>
  <mergeCells count="136"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B7:L7"/>
    <mergeCell ref="D34:K34"/>
    <mergeCell ref="D35:K35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</mergeCells>
  <phoneticPr fontId="0" type="noConversion"/>
  <conditionalFormatting sqref="N64">
    <cfRule type="cellIs" dxfId="109" priority="17" stopIfTrue="1" operator="equal">
      <formula>"INDIQUE A MOEDA"</formula>
    </cfRule>
  </conditionalFormatting>
  <conditionalFormatting sqref="M71:M117 M19:M63">
    <cfRule type="cellIs" dxfId="108" priority="16" stopIfTrue="1" operator="equal">
      <formula>0</formula>
    </cfRule>
  </conditionalFormatting>
  <conditionalFormatting sqref="N195:N199">
    <cfRule type="cellIs" dxfId="107" priority="15" stopIfTrue="1" operator="equal">
      <formula>0</formula>
    </cfRule>
  </conditionalFormatting>
  <conditionalFormatting sqref="B195:B199">
    <cfRule type="cellIs" dxfId="106" priority="14" stopIfTrue="1" operator="equal">
      <formula>0</formula>
    </cfRule>
  </conditionalFormatting>
  <conditionalFormatting sqref="N200">
    <cfRule type="cellIs" dxfId="105" priority="13" stopIfTrue="1" operator="equal">
      <formula>0</formula>
    </cfRule>
  </conditionalFormatting>
  <conditionalFormatting sqref="N71:N117 N19:N63 D15">
    <cfRule type="cellIs" dxfId="104" priority="12" stopIfTrue="1" operator="equal">
      <formula>""</formula>
    </cfRule>
  </conditionalFormatting>
  <conditionalFormatting sqref="B71:L117 L19:L54 C41:L49 E22:K54 D13 E19:K19 B19:D63 C51:L63 C33:L39 F11:O11">
    <cfRule type="cellIs" dxfId="103" priority="11" stopIfTrue="1" operator="equal">
      <formula>""</formula>
    </cfRule>
  </conditionalFormatting>
  <conditionalFormatting sqref="N4">
    <cfRule type="cellIs" dxfId="102" priority="3" operator="equal">
      <formula>"CLIQUE AQUI E SELECIONE A MODALIDADE DO AUXÍLIO SOLICITADO"</formula>
    </cfRule>
  </conditionalFormatting>
  <conditionalFormatting sqref="B7:L7">
    <cfRule type="expression" dxfId="101" priority="1">
      <formula>B7:L7="CLIQUE AQUI E SELECIONE A MODALIDADE DO AUXÍLIO SOLICITADO"</formula>
    </cfRule>
  </conditionalFormatting>
  <dataValidations xWindow="677" yWindow="566" count="10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allowBlank="1" showInputMessage="1" showErrorMessage="1" sqref="B7:L7">
      <formula1>$R$45:$R$50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9.140625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customWidth="1"/>
    <col min="25" max="16384" width="9.140625" style="25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853" t="s">
        <v>361</v>
      </c>
      <c r="C6" s="853"/>
      <c r="D6" s="853"/>
      <c r="E6" s="853"/>
      <c r="F6" s="853"/>
      <c r="G6" s="853"/>
      <c r="H6" s="853"/>
      <c r="I6" s="853"/>
      <c r="J6" s="853"/>
      <c r="K6" s="853"/>
      <c r="L6" s="853"/>
      <c r="M6" s="853"/>
      <c r="N6" s="853"/>
      <c r="O6" s="853"/>
      <c r="P6" s="853"/>
      <c r="Q6" s="853"/>
      <c r="R6" s="853"/>
      <c r="S6" s="853"/>
      <c r="T6" s="853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150</v>
      </c>
      <c r="C8" s="7"/>
      <c r="D8" s="7"/>
      <c r="E8" s="7"/>
      <c r="F8" s="36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855"/>
      <c r="S8" s="855"/>
      <c r="T8" s="855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856"/>
      <c r="F10" s="856"/>
      <c r="G10" s="856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910" t="s">
        <v>133</v>
      </c>
      <c r="C14" s="911"/>
      <c r="D14" s="328" t="s">
        <v>35</v>
      </c>
      <c r="E14" s="86" t="s">
        <v>36</v>
      </c>
      <c r="F14" s="236">
        <v>1</v>
      </c>
      <c r="G14" s="119"/>
      <c r="I14" s="910" t="s">
        <v>137</v>
      </c>
      <c r="J14" s="911"/>
      <c r="K14" s="91"/>
      <c r="L14" s="86" t="s">
        <v>36</v>
      </c>
      <c r="M14" s="90"/>
      <c r="N14" s="952"/>
      <c r="O14" s="910" t="s">
        <v>134</v>
      </c>
      <c r="P14" s="911"/>
      <c r="Q14" s="91"/>
      <c r="R14" s="86" t="s">
        <v>36</v>
      </c>
      <c r="S14" s="961"/>
      <c r="T14" s="962"/>
      <c r="U14" s="468"/>
      <c r="W14" s="682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952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910" t="s">
        <v>135</v>
      </c>
      <c r="C16" s="911"/>
      <c r="D16" s="91"/>
      <c r="E16" s="86" t="s">
        <v>36</v>
      </c>
      <c r="F16" s="571"/>
      <c r="G16" s="138"/>
      <c r="H16" s="93"/>
      <c r="I16" s="910" t="s">
        <v>136</v>
      </c>
      <c r="J16" s="911"/>
      <c r="K16" s="91"/>
      <c r="L16" s="86" t="s">
        <v>36</v>
      </c>
      <c r="M16" s="571"/>
      <c r="N16" s="952"/>
      <c r="O16" s="910" t="s">
        <v>174</v>
      </c>
      <c r="P16" s="911"/>
      <c r="Q16" s="91"/>
      <c r="R16" s="86" t="s">
        <v>36</v>
      </c>
      <c r="S16" s="961"/>
      <c r="T16" s="962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913" t="s">
        <v>142</v>
      </c>
      <c r="C18" s="914"/>
      <c r="D18" s="912" t="str">
        <f>IF(SUM(Q22:S61,Q69:S115)=0,"",SUM(Q22:S61,Q69:S115))</f>
        <v/>
      </c>
      <c r="E18" s="912"/>
      <c r="F18" s="912"/>
      <c r="G18" s="912"/>
      <c r="H18" s="912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920" t="s">
        <v>1</v>
      </c>
      <c r="C20" s="949" t="s">
        <v>7</v>
      </c>
      <c r="D20" s="943" t="s">
        <v>8</v>
      </c>
      <c r="E20" s="944"/>
      <c r="F20" s="944"/>
      <c r="G20" s="944"/>
      <c r="H20" s="944"/>
      <c r="I20" s="944"/>
      <c r="J20" s="944"/>
      <c r="K20" s="945"/>
      <c r="L20" s="924" t="s">
        <v>178</v>
      </c>
      <c r="M20" s="866" t="s">
        <v>80</v>
      </c>
      <c r="N20" s="924" t="s">
        <v>3</v>
      </c>
      <c r="O20" s="953" t="s">
        <v>179</v>
      </c>
      <c r="P20" s="954"/>
      <c r="Q20" s="953" t="s">
        <v>180</v>
      </c>
      <c r="R20" s="963"/>
      <c r="S20" s="954"/>
      <c r="T20" s="888" t="s">
        <v>2</v>
      </c>
      <c r="U20" s="472"/>
      <c r="W20" s="169"/>
    </row>
    <row r="21" spans="1:26" s="42" customFormat="1" ht="20.25" customHeight="1" thickBot="1">
      <c r="A21" s="354"/>
      <c r="B21" s="921"/>
      <c r="C21" s="950"/>
      <c r="D21" s="946"/>
      <c r="E21" s="947"/>
      <c r="F21" s="947"/>
      <c r="G21" s="947"/>
      <c r="H21" s="947"/>
      <c r="I21" s="947"/>
      <c r="J21" s="947"/>
      <c r="K21" s="948"/>
      <c r="L21" s="925"/>
      <c r="M21" s="951"/>
      <c r="N21" s="951"/>
      <c r="O21" s="955"/>
      <c r="P21" s="956"/>
      <c r="Q21" s="964"/>
      <c r="R21" s="965"/>
      <c r="S21" s="966"/>
      <c r="T21" s="922"/>
      <c r="U21" s="473"/>
      <c r="V21" s="100"/>
      <c r="W21" s="101"/>
    </row>
    <row r="22" spans="1:26" s="43" customFormat="1" ht="23.1" customHeight="1">
      <c r="A22" s="344"/>
      <c r="B22" s="377"/>
      <c r="C22" s="102"/>
      <c r="D22" s="930"/>
      <c r="E22" s="931"/>
      <c r="F22" s="931"/>
      <c r="G22" s="931"/>
      <c r="H22" s="931"/>
      <c r="I22" s="931"/>
      <c r="J22" s="931"/>
      <c r="K22" s="931"/>
      <c r="L22" s="271"/>
      <c r="M22" s="332"/>
      <c r="N22" s="333"/>
      <c r="O22" s="918" t="str">
        <f>IF(C22*N22=0,"",C22*N22)</f>
        <v/>
      </c>
      <c r="P22" s="919"/>
      <c r="Q22" s="909" t="str">
        <f>IF(ISERROR(INDEX($W$22:$W$27,MATCH(M22,$V$22:$V$27,0))*O22),"",INDEX($W$22:$W$27,MATCH(M22,$V$22:$V$27,0))*O22)</f>
        <v/>
      </c>
      <c r="R22" s="909"/>
      <c r="S22" s="909"/>
      <c r="T22" s="570"/>
      <c r="U22" s="474"/>
      <c r="V22" s="676" t="str">
        <f>D14</f>
        <v>USD</v>
      </c>
      <c r="W22" s="677">
        <f>F14</f>
        <v>1</v>
      </c>
    </row>
    <row r="23" spans="1:26" s="43" customFormat="1" ht="23.1" customHeight="1">
      <c r="A23" s="481"/>
      <c r="B23" s="376"/>
      <c r="C23" s="102"/>
      <c r="D23" s="899"/>
      <c r="E23" s="900"/>
      <c r="F23" s="900"/>
      <c r="G23" s="900"/>
      <c r="H23" s="900"/>
      <c r="I23" s="900"/>
      <c r="J23" s="900"/>
      <c r="K23" s="900"/>
      <c r="L23" s="271"/>
      <c r="M23" s="332"/>
      <c r="N23" s="149"/>
      <c r="O23" s="918" t="str">
        <f t="shared" ref="O23:O61" si="0">IF(C23*N23=0,"",C23*N23)</f>
        <v/>
      </c>
      <c r="P23" s="919"/>
      <c r="Q23" s="909" t="str">
        <f t="shared" ref="Q23:Q61" si="1">IF(ISERROR(INDEX($W$22:$W$27,MATCH(M23,$V$22:$V$27,0))*O23),"",INDEX($W$22:$W$27,MATCH(M23,$V$22:$V$27,0))*O23)</f>
        <v/>
      </c>
      <c r="R23" s="909"/>
      <c r="S23" s="909"/>
      <c r="T23" s="569"/>
      <c r="U23" s="474"/>
      <c r="V23" s="676" t="str">
        <f>IF(K14=0,"",K14)</f>
        <v/>
      </c>
      <c r="W23" s="677">
        <f>M14</f>
        <v>0</v>
      </c>
    </row>
    <row r="24" spans="1:26" s="43" customFormat="1" ht="23.1" customHeight="1">
      <c r="A24" s="481"/>
      <c r="B24" s="376"/>
      <c r="C24" s="102"/>
      <c r="D24" s="899"/>
      <c r="E24" s="900"/>
      <c r="F24" s="900"/>
      <c r="G24" s="900"/>
      <c r="H24" s="900"/>
      <c r="I24" s="900"/>
      <c r="J24" s="900"/>
      <c r="K24" s="900"/>
      <c r="L24" s="271"/>
      <c r="M24" s="332"/>
      <c r="N24" s="149"/>
      <c r="O24" s="918" t="str">
        <f t="shared" si="0"/>
        <v/>
      </c>
      <c r="P24" s="919"/>
      <c r="Q24" s="909" t="str">
        <f t="shared" si="1"/>
        <v/>
      </c>
      <c r="R24" s="909"/>
      <c r="S24" s="909"/>
      <c r="T24" s="569"/>
      <c r="U24" s="474"/>
      <c r="V24" s="676" t="str">
        <f>IF(Q14=0,"",Q14)</f>
        <v/>
      </c>
      <c r="W24" s="677">
        <f>S14</f>
        <v>0</v>
      </c>
    </row>
    <row r="25" spans="1:26" s="43" customFormat="1" ht="23.1" customHeight="1">
      <c r="A25" s="481"/>
      <c r="B25" s="376"/>
      <c r="C25" s="102"/>
      <c r="D25" s="899"/>
      <c r="E25" s="900"/>
      <c r="F25" s="900"/>
      <c r="G25" s="900"/>
      <c r="H25" s="900"/>
      <c r="I25" s="900"/>
      <c r="J25" s="900"/>
      <c r="K25" s="900"/>
      <c r="L25" s="271"/>
      <c r="M25" s="332"/>
      <c r="N25" s="149"/>
      <c r="O25" s="918" t="str">
        <f t="shared" si="0"/>
        <v/>
      </c>
      <c r="P25" s="919"/>
      <c r="Q25" s="909" t="str">
        <f t="shared" si="1"/>
        <v/>
      </c>
      <c r="R25" s="909"/>
      <c r="S25" s="909"/>
      <c r="T25" s="569"/>
      <c r="U25" s="474"/>
      <c r="V25" s="676" t="str">
        <f>IF(D16=0,"",D16)</f>
        <v/>
      </c>
      <c r="W25" s="677">
        <f>F16</f>
        <v>0</v>
      </c>
    </row>
    <row r="26" spans="1:26" s="43" customFormat="1" ht="23.1" customHeight="1">
      <c r="A26" s="481"/>
      <c r="B26" s="376"/>
      <c r="C26" s="102"/>
      <c r="D26" s="930"/>
      <c r="E26" s="931"/>
      <c r="F26" s="931"/>
      <c r="G26" s="931"/>
      <c r="H26" s="931"/>
      <c r="I26" s="931"/>
      <c r="J26" s="931"/>
      <c r="K26" s="931"/>
      <c r="L26" s="271"/>
      <c r="M26" s="332"/>
      <c r="N26" s="149"/>
      <c r="O26" s="918" t="str">
        <f t="shared" si="0"/>
        <v/>
      </c>
      <c r="P26" s="919"/>
      <c r="Q26" s="909" t="str">
        <f t="shared" si="1"/>
        <v/>
      </c>
      <c r="R26" s="909"/>
      <c r="S26" s="909"/>
      <c r="T26" s="569"/>
      <c r="U26" s="474"/>
      <c r="V26" s="676" t="str">
        <f>IF(K16=0,"",K16)</f>
        <v/>
      </c>
      <c r="W26" s="677">
        <f>M16</f>
        <v>0</v>
      </c>
    </row>
    <row r="27" spans="1:26" s="43" customFormat="1" ht="23.1" customHeight="1">
      <c r="A27" s="481"/>
      <c r="B27" s="376"/>
      <c r="C27" s="102"/>
      <c r="D27" s="899"/>
      <c r="E27" s="900"/>
      <c r="F27" s="900"/>
      <c r="G27" s="900"/>
      <c r="H27" s="900"/>
      <c r="I27" s="900"/>
      <c r="J27" s="900"/>
      <c r="K27" s="900"/>
      <c r="L27" s="271"/>
      <c r="M27" s="332"/>
      <c r="N27" s="149"/>
      <c r="O27" s="918" t="str">
        <f t="shared" si="0"/>
        <v/>
      </c>
      <c r="P27" s="919"/>
      <c r="Q27" s="909" t="str">
        <f t="shared" si="1"/>
        <v/>
      </c>
      <c r="R27" s="909"/>
      <c r="S27" s="909"/>
      <c r="T27" s="569"/>
      <c r="U27" s="474"/>
      <c r="V27" s="676" t="str">
        <f>IF(Q16=0,"", Q16)</f>
        <v/>
      </c>
      <c r="W27" s="677">
        <f>S16</f>
        <v>0</v>
      </c>
    </row>
    <row r="28" spans="1:26" s="43" customFormat="1" ht="23.1" customHeight="1">
      <c r="A28" s="481"/>
      <c r="B28" s="376"/>
      <c r="C28" s="102"/>
      <c r="D28" s="899"/>
      <c r="E28" s="900"/>
      <c r="F28" s="900"/>
      <c r="G28" s="900"/>
      <c r="H28" s="900"/>
      <c r="I28" s="900"/>
      <c r="J28" s="900"/>
      <c r="K28" s="900"/>
      <c r="L28" s="271"/>
      <c r="M28" s="332"/>
      <c r="N28" s="149"/>
      <c r="O28" s="918" t="str">
        <f t="shared" si="0"/>
        <v/>
      </c>
      <c r="P28" s="919"/>
      <c r="Q28" s="909" t="str">
        <f t="shared" si="1"/>
        <v/>
      </c>
      <c r="R28" s="909"/>
      <c r="S28" s="909"/>
      <c r="T28" s="569"/>
      <c r="U28" s="474"/>
      <c r="W28" s="169"/>
    </row>
    <row r="29" spans="1:26" s="43" customFormat="1" ht="23.1" customHeight="1">
      <c r="A29" s="481"/>
      <c r="B29" s="376"/>
      <c r="C29" s="102"/>
      <c r="D29" s="899"/>
      <c r="E29" s="900"/>
      <c r="F29" s="900"/>
      <c r="G29" s="900"/>
      <c r="H29" s="900"/>
      <c r="I29" s="900"/>
      <c r="J29" s="900"/>
      <c r="K29" s="900"/>
      <c r="L29" s="271"/>
      <c r="M29" s="332"/>
      <c r="N29" s="149"/>
      <c r="O29" s="918" t="str">
        <f t="shared" si="0"/>
        <v/>
      </c>
      <c r="P29" s="919"/>
      <c r="Q29" s="909" t="str">
        <f t="shared" si="1"/>
        <v/>
      </c>
      <c r="R29" s="909"/>
      <c r="S29" s="909"/>
      <c r="T29" s="569"/>
      <c r="U29" s="474"/>
      <c r="W29" s="169"/>
    </row>
    <row r="30" spans="1:26" s="43" customFormat="1" ht="23.1" customHeight="1">
      <c r="A30" s="481"/>
      <c r="B30" s="376"/>
      <c r="C30" s="102"/>
      <c r="D30" s="899"/>
      <c r="E30" s="900"/>
      <c r="F30" s="900"/>
      <c r="G30" s="900"/>
      <c r="H30" s="900"/>
      <c r="I30" s="900"/>
      <c r="J30" s="900"/>
      <c r="K30" s="900"/>
      <c r="L30" s="271"/>
      <c r="M30" s="332"/>
      <c r="N30" s="149"/>
      <c r="O30" s="918" t="str">
        <f t="shared" si="0"/>
        <v/>
      </c>
      <c r="P30" s="919"/>
      <c r="Q30" s="909" t="str">
        <f t="shared" si="1"/>
        <v/>
      </c>
      <c r="R30" s="909"/>
      <c r="S30" s="909"/>
      <c r="T30" s="569"/>
      <c r="U30" s="474"/>
      <c r="W30" s="169"/>
    </row>
    <row r="31" spans="1:26" s="43" customFormat="1" ht="23.1" customHeight="1">
      <c r="A31" s="481"/>
      <c r="B31" s="376"/>
      <c r="C31" s="102"/>
      <c r="D31" s="899"/>
      <c r="E31" s="900"/>
      <c r="F31" s="900"/>
      <c r="G31" s="900"/>
      <c r="H31" s="900"/>
      <c r="I31" s="900"/>
      <c r="J31" s="900"/>
      <c r="K31" s="900"/>
      <c r="L31" s="271"/>
      <c r="M31" s="332"/>
      <c r="N31" s="149"/>
      <c r="O31" s="918" t="str">
        <f t="shared" si="0"/>
        <v/>
      </c>
      <c r="P31" s="919"/>
      <c r="Q31" s="909" t="str">
        <f t="shared" si="1"/>
        <v/>
      </c>
      <c r="R31" s="909"/>
      <c r="S31" s="909"/>
      <c r="T31" s="569"/>
      <c r="U31" s="474"/>
      <c r="W31" s="169"/>
    </row>
    <row r="32" spans="1:26" s="43" customFormat="1" ht="23.1" customHeight="1">
      <c r="A32" s="481"/>
      <c r="B32" s="376"/>
      <c r="C32" s="102"/>
      <c r="D32" s="899"/>
      <c r="E32" s="900"/>
      <c r="F32" s="900"/>
      <c r="G32" s="900"/>
      <c r="H32" s="900"/>
      <c r="I32" s="900"/>
      <c r="J32" s="900"/>
      <c r="K32" s="900"/>
      <c r="L32" s="271"/>
      <c r="M32" s="332"/>
      <c r="N32" s="149"/>
      <c r="O32" s="918" t="str">
        <f t="shared" si="0"/>
        <v/>
      </c>
      <c r="P32" s="919"/>
      <c r="Q32" s="909" t="str">
        <f t="shared" si="1"/>
        <v/>
      </c>
      <c r="R32" s="909"/>
      <c r="S32" s="909"/>
      <c r="T32" s="569"/>
      <c r="U32" s="474"/>
      <c r="W32" s="169"/>
    </row>
    <row r="33" spans="1:23" s="43" customFormat="1" ht="23.1" customHeight="1">
      <c r="A33" s="481"/>
      <c r="B33" s="376"/>
      <c r="C33" s="102"/>
      <c r="D33" s="899"/>
      <c r="E33" s="900"/>
      <c r="F33" s="900"/>
      <c r="G33" s="900"/>
      <c r="H33" s="900"/>
      <c r="I33" s="900"/>
      <c r="J33" s="900"/>
      <c r="K33" s="900"/>
      <c r="L33" s="271"/>
      <c r="M33" s="332"/>
      <c r="N33" s="149"/>
      <c r="O33" s="918" t="str">
        <f t="shared" si="0"/>
        <v/>
      </c>
      <c r="P33" s="919"/>
      <c r="Q33" s="909" t="str">
        <f t="shared" si="1"/>
        <v/>
      </c>
      <c r="R33" s="909"/>
      <c r="S33" s="909"/>
      <c r="T33" s="569"/>
      <c r="U33" s="474"/>
      <c r="W33" s="169"/>
    </row>
    <row r="34" spans="1:23" s="43" customFormat="1" ht="23.1" customHeight="1">
      <c r="A34" s="481"/>
      <c r="B34" s="376"/>
      <c r="C34" s="102"/>
      <c r="D34" s="899"/>
      <c r="E34" s="900"/>
      <c r="F34" s="900"/>
      <c r="G34" s="900"/>
      <c r="H34" s="900"/>
      <c r="I34" s="900"/>
      <c r="J34" s="900"/>
      <c r="K34" s="900"/>
      <c r="L34" s="271"/>
      <c r="M34" s="332"/>
      <c r="N34" s="149"/>
      <c r="O34" s="918" t="str">
        <f t="shared" si="0"/>
        <v/>
      </c>
      <c r="P34" s="919"/>
      <c r="Q34" s="909" t="str">
        <f t="shared" si="1"/>
        <v/>
      </c>
      <c r="R34" s="909"/>
      <c r="S34" s="909"/>
      <c r="T34" s="569"/>
      <c r="U34" s="474"/>
      <c r="W34" s="169"/>
    </row>
    <row r="35" spans="1:23" s="43" customFormat="1" ht="23.1" customHeight="1">
      <c r="A35" s="481"/>
      <c r="B35" s="376"/>
      <c r="C35" s="102"/>
      <c r="D35" s="899"/>
      <c r="E35" s="900"/>
      <c r="F35" s="900"/>
      <c r="G35" s="900"/>
      <c r="H35" s="900"/>
      <c r="I35" s="900"/>
      <c r="J35" s="900"/>
      <c r="K35" s="900"/>
      <c r="L35" s="271"/>
      <c r="M35" s="332"/>
      <c r="N35" s="149"/>
      <c r="O35" s="918" t="str">
        <f t="shared" si="0"/>
        <v/>
      </c>
      <c r="P35" s="919"/>
      <c r="Q35" s="909" t="str">
        <f t="shared" si="1"/>
        <v/>
      </c>
      <c r="R35" s="909"/>
      <c r="S35" s="909"/>
      <c r="T35" s="569"/>
      <c r="U35" s="474"/>
      <c r="W35" s="169"/>
    </row>
    <row r="36" spans="1:23" s="43" customFormat="1" ht="23.1" customHeight="1">
      <c r="A36" s="481"/>
      <c r="B36" s="376"/>
      <c r="C36" s="102"/>
      <c r="D36" s="899"/>
      <c r="E36" s="900"/>
      <c r="F36" s="900"/>
      <c r="G36" s="900"/>
      <c r="H36" s="900"/>
      <c r="I36" s="900"/>
      <c r="J36" s="900"/>
      <c r="K36" s="900"/>
      <c r="L36" s="271"/>
      <c r="M36" s="332"/>
      <c r="N36" s="149"/>
      <c r="O36" s="918" t="str">
        <f t="shared" si="0"/>
        <v/>
      </c>
      <c r="P36" s="919"/>
      <c r="Q36" s="909" t="str">
        <f t="shared" si="1"/>
        <v/>
      </c>
      <c r="R36" s="909"/>
      <c r="S36" s="909"/>
      <c r="T36" s="569"/>
      <c r="U36" s="474"/>
      <c r="W36" s="169"/>
    </row>
    <row r="37" spans="1:23" s="43" customFormat="1" ht="23.1" customHeight="1">
      <c r="A37" s="481"/>
      <c r="B37" s="376"/>
      <c r="C37" s="102"/>
      <c r="D37" s="899"/>
      <c r="E37" s="900"/>
      <c r="F37" s="900"/>
      <c r="G37" s="900"/>
      <c r="H37" s="900"/>
      <c r="I37" s="900"/>
      <c r="J37" s="900"/>
      <c r="K37" s="900"/>
      <c r="L37" s="271"/>
      <c r="M37" s="332"/>
      <c r="N37" s="149"/>
      <c r="O37" s="918" t="str">
        <f t="shared" si="0"/>
        <v/>
      </c>
      <c r="P37" s="919"/>
      <c r="Q37" s="909" t="str">
        <f t="shared" si="1"/>
        <v/>
      </c>
      <c r="R37" s="909"/>
      <c r="S37" s="909"/>
      <c r="T37" s="569"/>
      <c r="U37" s="474"/>
      <c r="W37" s="169"/>
    </row>
    <row r="38" spans="1:23" s="43" customFormat="1" ht="23.1" customHeight="1">
      <c r="A38" s="481"/>
      <c r="B38" s="376"/>
      <c r="C38" s="102"/>
      <c r="D38" s="899"/>
      <c r="E38" s="900"/>
      <c r="F38" s="900"/>
      <c r="G38" s="900"/>
      <c r="H38" s="900"/>
      <c r="I38" s="900"/>
      <c r="J38" s="900"/>
      <c r="K38" s="900"/>
      <c r="L38" s="271"/>
      <c r="M38" s="332"/>
      <c r="N38" s="149"/>
      <c r="O38" s="918" t="str">
        <f t="shared" si="0"/>
        <v/>
      </c>
      <c r="P38" s="919"/>
      <c r="Q38" s="909" t="str">
        <f t="shared" si="1"/>
        <v/>
      </c>
      <c r="R38" s="909"/>
      <c r="S38" s="909"/>
      <c r="T38" s="569"/>
      <c r="U38" s="474"/>
      <c r="W38" s="169"/>
    </row>
    <row r="39" spans="1:23" s="43" customFormat="1" ht="23.1" customHeight="1">
      <c r="A39" s="481"/>
      <c r="B39" s="376"/>
      <c r="C39" s="102"/>
      <c r="D39" s="899"/>
      <c r="E39" s="900"/>
      <c r="F39" s="900"/>
      <c r="G39" s="900"/>
      <c r="H39" s="900"/>
      <c r="I39" s="900"/>
      <c r="J39" s="900"/>
      <c r="K39" s="900"/>
      <c r="L39" s="271"/>
      <c r="M39" s="332"/>
      <c r="N39" s="149"/>
      <c r="O39" s="918" t="str">
        <f t="shared" si="0"/>
        <v/>
      </c>
      <c r="P39" s="919"/>
      <c r="Q39" s="909" t="str">
        <f t="shared" si="1"/>
        <v/>
      </c>
      <c r="R39" s="909"/>
      <c r="S39" s="909"/>
      <c r="T39" s="569"/>
      <c r="U39" s="474"/>
      <c r="W39" s="169"/>
    </row>
    <row r="40" spans="1:23" s="43" customFormat="1" ht="23.1" customHeight="1">
      <c r="A40" s="481"/>
      <c r="B40" s="376"/>
      <c r="C40" s="102"/>
      <c r="D40" s="899"/>
      <c r="E40" s="900"/>
      <c r="F40" s="900"/>
      <c r="G40" s="900"/>
      <c r="H40" s="900"/>
      <c r="I40" s="900"/>
      <c r="J40" s="900"/>
      <c r="K40" s="900"/>
      <c r="L40" s="271"/>
      <c r="M40" s="332"/>
      <c r="N40" s="149"/>
      <c r="O40" s="918" t="str">
        <f t="shared" si="0"/>
        <v/>
      </c>
      <c r="P40" s="919"/>
      <c r="Q40" s="909" t="str">
        <f t="shared" si="1"/>
        <v/>
      </c>
      <c r="R40" s="909"/>
      <c r="S40" s="909"/>
      <c r="T40" s="569"/>
      <c r="U40" s="474"/>
      <c r="W40" s="169"/>
    </row>
    <row r="41" spans="1:23" s="43" customFormat="1" ht="23.1" customHeight="1">
      <c r="A41" s="481"/>
      <c r="B41" s="376"/>
      <c r="C41" s="102"/>
      <c r="D41" s="899"/>
      <c r="E41" s="900"/>
      <c r="F41" s="900"/>
      <c r="G41" s="900"/>
      <c r="H41" s="900"/>
      <c r="I41" s="900"/>
      <c r="J41" s="900"/>
      <c r="K41" s="900"/>
      <c r="L41" s="271"/>
      <c r="M41" s="332"/>
      <c r="N41" s="149"/>
      <c r="O41" s="918" t="str">
        <f t="shared" si="0"/>
        <v/>
      </c>
      <c r="P41" s="919"/>
      <c r="Q41" s="909" t="str">
        <f t="shared" si="1"/>
        <v/>
      </c>
      <c r="R41" s="909"/>
      <c r="S41" s="909"/>
      <c r="T41" s="569"/>
      <c r="U41" s="474"/>
      <c r="W41" s="169"/>
    </row>
    <row r="42" spans="1:23" s="43" customFormat="1" ht="23.1" customHeight="1">
      <c r="A42" s="481"/>
      <c r="B42" s="376"/>
      <c r="C42" s="102"/>
      <c r="D42" s="899"/>
      <c r="E42" s="900"/>
      <c r="F42" s="900"/>
      <c r="G42" s="900"/>
      <c r="H42" s="900"/>
      <c r="I42" s="900"/>
      <c r="J42" s="900"/>
      <c r="K42" s="900"/>
      <c r="L42" s="271"/>
      <c r="M42" s="332"/>
      <c r="N42" s="149"/>
      <c r="O42" s="918" t="str">
        <f t="shared" si="0"/>
        <v/>
      </c>
      <c r="P42" s="919"/>
      <c r="Q42" s="909" t="str">
        <f t="shared" si="1"/>
        <v/>
      </c>
      <c r="R42" s="909"/>
      <c r="S42" s="909"/>
      <c r="T42" s="569"/>
      <c r="U42" s="474"/>
      <c r="W42" s="169"/>
    </row>
    <row r="43" spans="1:23" s="43" customFormat="1" ht="23.1" customHeight="1">
      <c r="A43" s="481"/>
      <c r="B43" s="376"/>
      <c r="C43" s="102"/>
      <c r="D43" s="899"/>
      <c r="E43" s="900"/>
      <c r="F43" s="900"/>
      <c r="G43" s="900"/>
      <c r="H43" s="900"/>
      <c r="I43" s="900"/>
      <c r="J43" s="900"/>
      <c r="K43" s="900"/>
      <c r="L43" s="271"/>
      <c r="M43" s="332"/>
      <c r="N43" s="149"/>
      <c r="O43" s="918" t="str">
        <f t="shared" si="0"/>
        <v/>
      </c>
      <c r="P43" s="919"/>
      <c r="Q43" s="909" t="str">
        <f t="shared" si="1"/>
        <v/>
      </c>
      <c r="R43" s="909"/>
      <c r="S43" s="909"/>
      <c r="T43" s="569"/>
      <c r="U43" s="474"/>
      <c r="W43" s="169"/>
    </row>
    <row r="44" spans="1:23" s="43" customFormat="1" ht="23.1" customHeight="1">
      <c r="A44" s="481"/>
      <c r="B44" s="376"/>
      <c r="C44" s="102"/>
      <c r="D44" s="899"/>
      <c r="E44" s="900"/>
      <c r="F44" s="900"/>
      <c r="G44" s="900"/>
      <c r="H44" s="900"/>
      <c r="I44" s="900"/>
      <c r="J44" s="900"/>
      <c r="K44" s="900"/>
      <c r="L44" s="271"/>
      <c r="M44" s="332"/>
      <c r="N44" s="149"/>
      <c r="O44" s="918" t="str">
        <f t="shared" si="0"/>
        <v/>
      </c>
      <c r="P44" s="919"/>
      <c r="Q44" s="909" t="str">
        <f t="shared" si="1"/>
        <v/>
      </c>
      <c r="R44" s="909"/>
      <c r="S44" s="909"/>
      <c r="T44" s="569"/>
      <c r="U44" s="474"/>
      <c r="W44" s="169"/>
    </row>
    <row r="45" spans="1:23" s="43" customFormat="1" ht="23.1" customHeight="1">
      <c r="A45" s="481"/>
      <c r="B45" s="376"/>
      <c r="C45" s="102"/>
      <c r="D45" s="899"/>
      <c r="E45" s="900"/>
      <c r="F45" s="900"/>
      <c r="G45" s="900"/>
      <c r="H45" s="900"/>
      <c r="I45" s="900"/>
      <c r="J45" s="900"/>
      <c r="K45" s="900"/>
      <c r="L45" s="271"/>
      <c r="M45" s="332"/>
      <c r="N45" s="149"/>
      <c r="O45" s="918" t="str">
        <f t="shared" si="0"/>
        <v/>
      </c>
      <c r="P45" s="919"/>
      <c r="Q45" s="909" t="str">
        <f t="shared" si="1"/>
        <v/>
      </c>
      <c r="R45" s="909"/>
      <c r="S45" s="909"/>
      <c r="T45" s="569"/>
      <c r="U45" s="474"/>
      <c r="W45" s="169"/>
    </row>
    <row r="46" spans="1:23" s="43" customFormat="1" ht="23.1" customHeight="1">
      <c r="A46" s="481"/>
      <c r="B46" s="376"/>
      <c r="C46" s="102"/>
      <c r="D46" s="899"/>
      <c r="E46" s="900"/>
      <c r="F46" s="900"/>
      <c r="G46" s="900"/>
      <c r="H46" s="900"/>
      <c r="I46" s="900"/>
      <c r="J46" s="900"/>
      <c r="K46" s="900"/>
      <c r="L46" s="271"/>
      <c r="M46" s="332"/>
      <c r="N46" s="149"/>
      <c r="O46" s="918" t="str">
        <f t="shared" si="0"/>
        <v/>
      </c>
      <c r="P46" s="919"/>
      <c r="Q46" s="909" t="str">
        <f t="shared" si="1"/>
        <v/>
      </c>
      <c r="R46" s="909"/>
      <c r="S46" s="909"/>
      <c r="T46" s="569"/>
      <c r="U46" s="474"/>
      <c r="W46" s="169"/>
    </row>
    <row r="47" spans="1:23" s="43" customFormat="1" ht="23.1" customHeight="1">
      <c r="A47" s="481"/>
      <c r="B47" s="376"/>
      <c r="C47" s="102"/>
      <c r="D47" s="899"/>
      <c r="E47" s="900"/>
      <c r="F47" s="900"/>
      <c r="G47" s="900"/>
      <c r="H47" s="900"/>
      <c r="I47" s="900"/>
      <c r="J47" s="900"/>
      <c r="K47" s="900"/>
      <c r="L47" s="271"/>
      <c r="M47" s="332"/>
      <c r="N47" s="149"/>
      <c r="O47" s="918" t="str">
        <f t="shared" si="0"/>
        <v/>
      </c>
      <c r="P47" s="919"/>
      <c r="Q47" s="909" t="str">
        <f t="shared" si="1"/>
        <v/>
      </c>
      <c r="R47" s="909"/>
      <c r="S47" s="909"/>
      <c r="T47" s="569"/>
      <c r="U47" s="474"/>
      <c r="W47" s="169"/>
    </row>
    <row r="48" spans="1:23" s="43" customFormat="1" ht="23.1" customHeight="1">
      <c r="A48" s="481"/>
      <c r="B48" s="376"/>
      <c r="C48" s="102"/>
      <c r="D48" s="899"/>
      <c r="E48" s="900"/>
      <c r="F48" s="900"/>
      <c r="G48" s="900"/>
      <c r="H48" s="900"/>
      <c r="I48" s="900"/>
      <c r="J48" s="900"/>
      <c r="K48" s="900"/>
      <c r="L48" s="271"/>
      <c r="M48" s="332"/>
      <c r="N48" s="149"/>
      <c r="O48" s="918" t="str">
        <f t="shared" si="0"/>
        <v/>
      </c>
      <c r="P48" s="919"/>
      <c r="Q48" s="909" t="str">
        <f t="shared" si="1"/>
        <v/>
      </c>
      <c r="R48" s="909"/>
      <c r="S48" s="909"/>
      <c r="T48" s="569"/>
      <c r="U48" s="474"/>
      <c r="W48" s="169"/>
    </row>
    <row r="49" spans="1:248" s="43" customFormat="1" ht="23.1" customHeight="1">
      <c r="A49" s="481"/>
      <c r="B49" s="376"/>
      <c r="C49" s="102"/>
      <c r="D49" s="899"/>
      <c r="E49" s="900"/>
      <c r="F49" s="900"/>
      <c r="G49" s="900"/>
      <c r="H49" s="900"/>
      <c r="I49" s="900"/>
      <c r="J49" s="900"/>
      <c r="K49" s="900"/>
      <c r="L49" s="271"/>
      <c r="M49" s="332"/>
      <c r="N49" s="149"/>
      <c r="O49" s="918" t="str">
        <f t="shared" si="0"/>
        <v/>
      </c>
      <c r="P49" s="919"/>
      <c r="Q49" s="909" t="str">
        <f t="shared" si="1"/>
        <v/>
      </c>
      <c r="R49" s="909"/>
      <c r="S49" s="909"/>
      <c r="T49" s="569"/>
      <c r="U49" s="474"/>
      <c r="W49" s="169"/>
    </row>
    <row r="50" spans="1:248" s="43" customFormat="1" ht="23.1" customHeight="1">
      <c r="A50" s="481"/>
      <c r="B50" s="376"/>
      <c r="C50" s="102"/>
      <c r="D50" s="899"/>
      <c r="E50" s="900"/>
      <c r="F50" s="900"/>
      <c r="G50" s="900"/>
      <c r="H50" s="900"/>
      <c r="I50" s="900"/>
      <c r="J50" s="900"/>
      <c r="K50" s="900"/>
      <c r="L50" s="271"/>
      <c r="M50" s="332"/>
      <c r="N50" s="149"/>
      <c r="O50" s="918" t="str">
        <f t="shared" si="0"/>
        <v/>
      </c>
      <c r="P50" s="919"/>
      <c r="Q50" s="909" t="str">
        <f t="shared" si="1"/>
        <v/>
      </c>
      <c r="R50" s="909"/>
      <c r="S50" s="909"/>
      <c r="T50" s="569"/>
      <c r="U50" s="474"/>
      <c r="W50" s="169"/>
    </row>
    <row r="51" spans="1:248" s="43" customFormat="1" ht="23.1" customHeight="1">
      <c r="A51" s="481"/>
      <c r="B51" s="376"/>
      <c r="C51" s="102"/>
      <c r="D51" s="899"/>
      <c r="E51" s="900"/>
      <c r="F51" s="900"/>
      <c r="G51" s="900"/>
      <c r="H51" s="900"/>
      <c r="I51" s="900"/>
      <c r="J51" s="900"/>
      <c r="K51" s="939"/>
      <c r="L51" s="271"/>
      <c r="M51" s="332"/>
      <c r="N51" s="149"/>
      <c r="O51" s="918" t="str">
        <f t="shared" si="0"/>
        <v/>
      </c>
      <c r="P51" s="919"/>
      <c r="Q51" s="909" t="str">
        <f t="shared" si="1"/>
        <v/>
      </c>
      <c r="R51" s="909"/>
      <c r="S51" s="909"/>
      <c r="T51" s="569"/>
      <c r="U51" s="474"/>
      <c r="W51" s="169"/>
    </row>
    <row r="52" spans="1:248" s="43" customFormat="1" ht="23.1" customHeight="1">
      <c r="A52" s="481"/>
      <c r="B52" s="376"/>
      <c r="C52" s="102"/>
      <c r="D52" s="899"/>
      <c r="E52" s="900"/>
      <c r="F52" s="900"/>
      <c r="G52" s="900"/>
      <c r="H52" s="900"/>
      <c r="I52" s="900"/>
      <c r="J52" s="900"/>
      <c r="K52" s="900"/>
      <c r="L52" s="271"/>
      <c r="M52" s="332"/>
      <c r="N52" s="149"/>
      <c r="O52" s="918" t="str">
        <f t="shared" si="0"/>
        <v/>
      </c>
      <c r="P52" s="919"/>
      <c r="Q52" s="909" t="str">
        <f t="shared" si="1"/>
        <v/>
      </c>
      <c r="R52" s="909"/>
      <c r="S52" s="909"/>
      <c r="T52" s="569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899"/>
      <c r="E53" s="900"/>
      <c r="F53" s="900"/>
      <c r="G53" s="900"/>
      <c r="H53" s="900"/>
      <c r="I53" s="900"/>
      <c r="J53" s="900"/>
      <c r="K53" s="900"/>
      <c r="L53" s="271"/>
      <c r="M53" s="332"/>
      <c r="N53" s="149"/>
      <c r="O53" s="918" t="str">
        <f t="shared" si="0"/>
        <v/>
      </c>
      <c r="P53" s="919"/>
      <c r="Q53" s="909" t="str">
        <f t="shared" si="1"/>
        <v/>
      </c>
      <c r="R53" s="909"/>
      <c r="S53" s="909"/>
      <c r="T53" s="569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899"/>
      <c r="E54" s="900"/>
      <c r="F54" s="900"/>
      <c r="G54" s="900"/>
      <c r="H54" s="900"/>
      <c r="I54" s="900"/>
      <c r="J54" s="900"/>
      <c r="K54" s="900"/>
      <c r="L54" s="271"/>
      <c r="M54" s="332"/>
      <c r="N54" s="149"/>
      <c r="O54" s="918" t="str">
        <f t="shared" si="0"/>
        <v/>
      </c>
      <c r="P54" s="919"/>
      <c r="Q54" s="909" t="str">
        <f t="shared" si="1"/>
        <v/>
      </c>
      <c r="R54" s="909"/>
      <c r="S54" s="909"/>
      <c r="T54" s="569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899"/>
      <c r="E55" s="900"/>
      <c r="F55" s="900"/>
      <c r="G55" s="900"/>
      <c r="H55" s="900"/>
      <c r="I55" s="900"/>
      <c r="J55" s="900"/>
      <c r="K55" s="900"/>
      <c r="L55" s="271"/>
      <c r="M55" s="332"/>
      <c r="N55" s="149"/>
      <c r="O55" s="918" t="str">
        <f t="shared" si="0"/>
        <v/>
      </c>
      <c r="P55" s="919"/>
      <c r="Q55" s="909" t="str">
        <f t="shared" si="1"/>
        <v/>
      </c>
      <c r="R55" s="909"/>
      <c r="S55" s="909"/>
      <c r="T55" s="569"/>
      <c r="U55" s="474"/>
      <c r="V55" s="250"/>
      <c r="W55" s="683"/>
      <c r="X55" s="250"/>
    </row>
    <row r="56" spans="1:248" s="43" customFormat="1" ht="23.1" customHeight="1">
      <c r="A56" s="481"/>
      <c r="B56" s="376"/>
      <c r="C56" s="102"/>
      <c r="D56" s="899"/>
      <c r="E56" s="900"/>
      <c r="F56" s="900"/>
      <c r="G56" s="900"/>
      <c r="H56" s="900"/>
      <c r="I56" s="900"/>
      <c r="J56" s="900"/>
      <c r="K56" s="900"/>
      <c r="L56" s="271"/>
      <c r="M56" s="332"/>
      <c r="N56" s="149"/>
      <c r="O56" s="918" t="str">
        <f t="shared" si="0"/>
        <v/>
      </c>
      <c r="P56" s="919"/>
      <c r="Q56" s="909" t="str">
        <f t="shared" si="1"/>
        <v/>
      </c>
      <c r="R56" s="909"/>
      <c r="S56" s="909"/>
      <c r="T56" s="569"/>
      <c r="U56" s="474"/>
      <c r="V56" s="250"/>
      <c r="W56" s="683"/>
      <c r="X56" s="250"/>
    </row>
    <row r="57" spans="1:248" s="43" customFormat="1" ht="23.1" customHeight="1">
      <c r="A57" s="481"/>
      <c r="B57" s="376"/>
      <c r="C57" s="102"/>
      <c r="D57" s="899"/>
      <c r="E57" s="900"/>
      <c r="F57" s="900"/>
      <c r="G57" s="900"/>
      <c r="H57" s="900"/>
      <c r="I57" s="900"/>
      <c r="J57" s="900"/>
      <c r="K57" s="900"/>
      <c r="L57" s="271"/>
      <c r="M57" s="332"/>
      <c r="N57" s="149"/>
      <c r="O57" s="918" t="str">
        <f t="shared" si="0"/>
        <v/>
      </c>
      <c r="P57" s="919"/>
      <c r="Q57" s="909" t="str">
        <f t="shared" si="1"/>
        <v/>
      </c>
      <c r="R57" s="909"/>
      <c r="S57" s="909"/>
      <c r="T57" s="569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899"/>
      <c r="E58" s="900"/>
      <c r="F58" s="900"/>
      <c r="G58" s="900"/>
      <c r="H58" s="900"/>
      <c r="I58" s="900"/>
      <c r="J58" s="900"/>
      <c r="K58" s="900"/>
      <c r="L58" s="271"/>
      <c r="M58" s="332"/>
      <c r="N58" s="149"/>
      <c r="O58" s="918" t="str">
        <f t="shared" si="0"/>
        <v/>
      </c>
      <c r="P58" s="919"/>
      <c r="Q58" s="909" t="str">
        <f t="shared" si="1"/>
        <v/>
      </c>
      <c r="R58" s="909"/>
      <c r="S58" s="909"/>
      <c r="T58" s="569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899"/>
      <c r="E59" s="900"/>
      <c r="F59" s="900"/>
      <c r="G59" s="900"/>
      <c r="H59" s="900"/>
      <c r="I59" s="900"/>
      <c r="J59" s="900"/>
      <c r="K59" s="900"/>
      <c r="L59" s="271"/>
      <c r="M59" s="332"/>
      <c r="N59" s="149"/>
      <c r="O59" s="918" t="str">
        <f t="shared" si="0"/>
        <v/>
      </c>
      <c r="P59" s="919"/>
      <c r="Q59" s="909" t="str">
        <f t="shared" si="1"/>
        <v/>
      </c>
      <c r="R59" s="909"/>
      <c r="S59" s="909"/>
      <c r="T59" s="569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899"/>
      <c r="E60" s="900"/>
      <c r="F60" s="900"/>
      <c r="G60" s="900"/>
      <c r="H60" s="900"/>
      <c r="I60" s="900"/>
      <c r="J60" s="900"/>
      <c r="K60" s="900"/>
      <c r="L60" s="271"/>
      <c r="M60" s="332"/>
      <c r="N60" s="149"/>
      <c r="O60" s="918" t="str">
        <f t="shared" si="0"/>
        <v/>
      </c>
      <c r="P60" s="919"/>
      <c r="Q60" s="909" t="str">
        <f t="shared" si="1"/>
        <v/>
      </c>
      <c r="R60" s="909"/>
      <c r="S60" s="909"/>
      <c r="T60" s="569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899"/>
      <c r="E61" s="900"/>
      <c r="F61" s="900"/>
      <c r="G61" s="900"/>
      <c r="H61" s="900"/>
      <c r="I61" s="900"/>
      <c r="J61" s="900"/>
      <c r="K61" s="900"/>
      <c r="L61" s="271"/>
      <c r="M61" s="332"/>
      <c r="N61" s="149"/>
      <c r="O61" s="918" t="str">
        <f t="shared" si="0"/>
        <v/>
      </c>
      <c r="P61" s="919"/>
      <c r="Q61" s="909" t="str">
        <f t="shared" si="1"/>
        <v/>
      </c>
      <c r="R61" s="909"/>
      <c r="S61" s="909"/>
      <c r="T61" s="569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877" t="s">
        <v>251</v>
      </c>
      <c r="C63" s="878"/>
      <c r="D63" s="878"/>
      <c r="E63" s="878"/>
      <c r="F63" s="878"/>
      <c r="G63" s="878"/>
      <c r="H63" s="878"/>
      <c r="I63" s="878"/>
      <c r="J63" s="878"/>
      <c r="K63" s="878"/>
      <c r="L63" s="878"/>
      <c r="M63" s="878"/>
      <c r="N63" s="878"/>
      <c r="O63" s="878"/>
      <c r="P63" s="878"/>
      <c r="Q63" s="878"/>
      <c r="R63" s="878"/>
      <c r="S63" s="878"/>
      <c r="T63" s="879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915" t="s">
        <v>249</v>
      </c>
      <c r="C64" s="916"/>
      <c r="D64" s="916"/>
      <c r="E64" s="916"/>
      <c r="F64" s="916"/>
      <c r="G64" s="916"/>
      <c r="H64" s="916"/>
      <c r="I64" s="916"/>
      <c r="J64" s="916"/>
      <c r="K64" s="916"/>
      <c r="L64" s="916"/>
      <c r="M64" s="916"/>
      <c r="N64" s="916"/>
      <c r="O64" s="916"/>
      <c r="P64" s="916"/>
      <c r="Q64" s="916"/>
      <c r="R64" s="916"/>
      <c r="S64" s="916"/>
      <c r="T64" s="917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 JUNHO DE 2014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923"/>
      <c r="N65" s="923"/>
      <c r="O65" s="923"/>
      <c r="P65" s="923"/>
      <c r="Q65" s="923"/>
      <c r="R65" s="923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205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920" t="s">
        <v>1</v>
      </c>
      <c r="C67" s="949" t="s">
        <v>7</v>
      </c>
      <c r="D67" s="943" t="s">
        <v>8</v>
      </c>
      <c r="E67" s="944"/>
      <c r="F67" s="944"/>
      <c r="G67" s="944"/>
      <c r="H67" s="944"/>
      <c r="I67" s="944"/>
      <c r="J67" s="944"/>
      <c r="K67" s="945"/>
      <c r="L67" s="924" t="s">
        <v>178</v>
      </c>
      <c r="M67" s="866" t="s">
        <v>80</v>
      </c>
      <c r="N67" s="924" t="s">
        <v>3</v>
      </c>
      <c r="O67" s="926" t="s">
        <v>179</v>
      </c>
      <c r="P67" s="927"/>
      <c r="Q67" s="926" t="s">
        <v>180</v>
      </c>
      <c r="R67" s="957"/>
      <c r="S67" s="927"/>
      <c r="T67" s="888" t="s">
        <v>2</v>
      </c>
      <c r="U67" s="472"/>
      <c r="W67" s="169"/>
    </row>
    <row r="68" spans="1:248" s="42" customFormat="1" ht="20.25" customHeight="1" thickBot="1">
      <c r="A68" s="354"/>
      <c r="B68" s="921"/>
      <c r="C68" s="950"/>
      <c r="D68" s="946"/>
      <c r="E68" s="947"/>
      <c r="F68" s="947"/>
      <c r="G68" s="947"/>
      <c r="H68" s="947"/>
      <c r="I68" s="947"/>
      <c r="J68" s="947"/>
      <c r="K68" s="948"/>
      <c r="L68" s="925"/>
      <c r="M68" s="951"/>
      <c r="N68" s="951"/>
      <c r="O68" s="928"/>
      <c r="P68" s="929"/>
      <c r="Q68" s="958"/>
      <c r="R68" s="959"/>
      <c r="S68" s="960"/>
      <c r="T68" s="922"/>
      <c r="U68" s="473"/>
      <c r="V68" s="100"/>
      <c r="W68" s="101"/>
    </row>
    <row r="69" spans="1:248" s="43" customFormat="1" ht="23.1" customHeight="1">
      <c r="A69" s="344"/>
      <c r="B69" s="377"/>
      <c r="C69" s="102"/>
      <c r="D69" s="930"/>
      <c r="E69" s="931"/>
      <c r="F69" s="931"/>
      <c r="G69" s="931"/>
      <c r="H69" s="931"/>
      <c r="I69" s="931"/>
      <c r="J69" s="931"/>
      <c r="K69" s="931"/>
      <c r="L69" s="271"/>
      <c r="M69" s="332"/>
      <c r="N69" s="333"/>
      <c r="O69" s="918" t="str">
        <f t="shared" ref="O69:O115" si="2">IF(C69*N69=0,"",C69*N69)</f>
        <v/>
      </c>
      <c r="P69" s="919"/>
      <c r="Q69" s="909" t="str">
        <f>IF(ISERROR(INDEX($W$22:$W$27,MATCH(M69,$V$22:$V$27,0))*O69),"",INDEX($W$22:$W$27,MATCH(M69,$V$22:$V$27,0))*O69)</f>
        <v/>
      </c>
      <c r="R69" s="909"/>
      <c r="S69" s="909"/>
      <c r="T69" s="570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899"/>
      <c r="E70" s="900"/>
      <c r="F70" s="900"/>
      <c r="G70" s="900"/>
      <c r="H70" s="900"/>
      <c r="I70" s="900"/>
      <c r="J70" s="900"/>
      <c r="K70" s="900"/>
      <c r="L70" s="271"/>
      <c r="M70" s="332"/>
      <c r="N70" s="149"/>
      <c r="O70" s="907" t="str">
        <f t="shared" si="2"/>
        <v/>
      </c>
      <c r="P70" s="908"/>
      <c r="Q70" s="909" t="str">
        <f t="shared" ref="Q70:Q115" si="3">IF(ISERROR(INDEX($W$22:$W$27,MATCH(M70,$V$22:$V$27,0))*O70),"",INDEX($W$22:$W$27,MATCH(M70,$V$22:$V$27,0))*O70)</f>
        <v/>
      </c>
      <c r="R70" s="909"/>
      <c r="S70" s="909"/>
      <c r="T70" s="569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899"/>
      <c r="E71" s="900"/>
      <c r="F71" s="900"/>
      <c r="G71" s="900"/>
      <c r="H71" s="900"/>
      <c r="I71" s="900"/>
      <c r="J71" s="900"/>
      <c r="K71" s="900"/>
      <c r="L71" s="271"/>
      <c r="M71" s="332"/>
      <c r="N71" s="149"/>
      <c r="O71" s="907" t="str">
        <f t="shared" si="2"/>
        <v/>
      </c>
      <c r="P71" s="908"/>
      <c r="Q71" s="909" t="str">
        <f t="shared" si="3"/>
        <v/>
      </c>
      <c r="R71" s="909"/>
      <c r="S71" s="909"/>
      <c r="T71" s="569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899"/>
      <c r="E72" s="900"/>
      <c r="F72" s="900"/>
      <c r="G72" s="900"/>
      <c r="H72" s="900"/>
      <c r="I72" s="900"/>
      <c r="J72" s="900"/>
      <c r="K72" s="900"/>
      <c r="L72" s="271"/>
      <c r="M72" s="332"/>
      <c r="N72" s="149"/>
      <c r="O72" s="907" t="str">
        <f t="shared" si="2"/>
        <v/>
      </c>
      <c r="P72" s="908"/>
      <c r="Q72" s="909" t="str">
        <f t="shared" si="3"/>
        <v/>
      </c>
      <c r="R72" s="909"/>
      <c r="S72" s="909"/>
      <c r="T72" s="569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899"/>
      <c r="E73" s="900"/>
      <c r="F73" s="900"/>
      <c r="G73" s="900"/>
      <c r="H73" s="900"/>
      <c r="I73" s="900"/>
      <c r="J73" s="900"/>
      <c r="K73" s="900"/>
      <c r="L73" s="271"/>
      <c r="M73" s="332"/>
      <c r="N73" s="149"/>
      <c r="O73" s="907" t="str">
        <f t="shared" si="2"/>
        <v/>
      </c>
      <c r="P73" s="908"/>
      <c r="Q73" s="909" t="str">
        <f t="shared" si="3"/>
        <v/>
      </c>
      <c r="R73" s="909"/>
      <c r="S73" s="909"/>
      <c r="T73" s="569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899"/>
      <c r="E74" s="900"/>
      <c r="F74" s="900"/>
      <c r="G74" s="900"/>
      <c r="H74" s="900"/>
      <c r="I74" s="900"/>
      <c r="J74" s="900"/>
      <c r="K74" s="900"/>
      <c r="L74" s="271"/>
      <c r="M74" s="332"/>
      <c r="N74" s="149"/>
      <c r="O74" s="907" t="str">
        <f t="shared" si="2"/>
        <v/>
      </c>
      <c r="P74" s="908"/>
      <c r="Q74" s="909" t="str">
        <f t="shared" si="3"/>
        <v/>
      </c>
      <c r="R74" s="909"/>
      <c r="S74" s="909"/>
      <c r="T74" s="569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899"/>
      <c r="E75" s="900"/>
      <c r="F75" s="900"/>
      <c r="G75" s="900"/>
      <c r="H75" s="900"/>
      <c r="I75" s="900"/>
      <c r="J75" s="900"/>
      <c r="K75" s="900"/>
      <c r="L75" s="271"/>
      <c r="M75" s="332"/>
      <c r="N75" s="149"/>
      <c r="O75" s="907" t="str">
        <f t="shared" si="2"/>
        <v/>
      </c>
      <c r="P75" s="908"/>
      <c r="Q75" s="909" t="str">
        <f t="shared" si="3"/>
        <v/>
      </c>
      <c r="R75" s="909"/>
      <c r="S75" s="909"/>
      <c r="T75" s="569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899"/>
      <c r="E76" s="900"/>
      <c r="F76" s="900"/>
      <c r="G76" s="900"/>
      <c r="H76" s="900"/>
      <c r="I76" s="900"/>
      <c r="J76" s="900"/>
      <c r="K76" s="939"/>
      <c r="L76" s="271"/>
      <c r="M76" s="332"/>
      <c r="N76" s="149"/>
      <c r="O76" s="907" t="str">
        <f t="shared" si="2"/>
        <v/>
      </c>
      <c r="P76" s="908"/>
      <c r="Q76" s="909" t="str">
        <f t="shared" si="3"/>
        <v/>
      </c>
      <c r="R76" s="909"/>
      <c r="S76" s="909"/>
      <c r="T76" s="569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899"/>
      <c r="E77" s="900"/>
      <c r="F77" s="900"/>
      <c r="G77" s="900"/>
      <c r="H77" s="900"/>
      <c r="I77" s="900"/>
      <c r="J77" s="900"/>
      <c r="K77" s="900"/>
      <c r="L77" s="271"/>
      <c r="M77" s="332"/>
      <c r="N77" s="149"/>
      <c r="O77" s="907" t="str">
        <f t="shared" si="2"/>
        <v/>
      </c>
      <c r="P77" s="908"/>
      <c r="Q77" s="909" t="str">
        <f t="shared" si="3"/>
        <v/>
      </c>
      <c r="R77" s="909"/>
      <c r="S77" s="909"/>
      <c r="T77" s="569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899"/>
      <c r="E78" s="900"/>
      <c r="F78" s="900"/>
      <c r="G78" s="900"/>
      <c r="H78" s="900"/>
      <c r="I78" s="900"/>
      <c r="J78" s="900"/>
      <c r="K78" s="900"/>
      <c r="L78" s="271"/>
      <c r="M78" s="332"/>
      <c r="N78" s="149"/>
      <c r="O78" s="907" t="str">
        <f t="shared" si="2"/>
        <v/>
      </c>
      <c r="P78" s="908"/>
      <c r="Q78" s="909" t="str">
        <f t="shared" si="3"/>
        <v/>
      </c>
      <c r="R78" s="909"/>
      <c r="S78" s="909"/>
      <c r="T78" s="569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899"/>
      <c r="E79" s="900"/>
      <c r="F79" s="900"/>
      <c r="G79" s="900"/>
      <c r="H79" s="900"/>
      <c r="I79" s="900"/>
      <c r="J79" s="900"/>
      <c r="K79" s="900"/>
      <c r="L79" s="271"/>
      <c r="M79" s="332"/>
      <c r="N79" s="149"/>
      <c r="O79" s="907" t="str">
        <f t="shared" si="2"/>
        <v/>
      </c>
      <c r="P79" s="908"/>
      <c r="Q79" s="909" t="str">
        <f t="shared" si="3"/>
        <v/>
      </c>
      <c r="R79" s="909"/>
      <c r="S79" s="909"/>
      <c r="T79" s="569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899"/>
      <c r="E80" s="900"/>
      <c r="F80" s="900"/>
      <c r="G80" s="900"/>
      <c r="H80" s="900"/>
      <c r="I80" s="900"/>
      <c r="J80" s="900"/>
      <c r="K80" s="900"/>
      <c r="L80" s="271"/>
      <c r="M80" s="332"/>
      <c r="N80" s="149"/>
      <c r="O80" s="907" t="str">
        <f t="shared" si="2"/>
        <v/>
      </c>
      <c r="P80" s="908"/>
      <c r="Q80" s="909" t="str">
        <f t="shared" si="3"/>
        <v/>
      </c>
      <c r="R80" s="909"/>
      <c r="S80" s="909"/>
      <c r="T80" s="569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899"/>
      <c r="E81" s="900"/>
      <c r="F81" s="900"/>
      <c r="G81" s="900"/>
      <c r="H81" s="900"/>
      <c r="I81" s="900"/>
      <c r="J81" s="900"/>
      <c r="K81" s="900"/>
      <c r="L81" s="271"/>
      <c r="M81" s="332"/>
      <c r="N81" s="149"/>
      <c r="O81" s="907" t="str">
        <f t="shared" si="2"/>
        <v/>
      </c>
      <c r="P81" s="908"/>
      <c r="Q81" s="909" t="str">
        <f t="shared" si="3"/>
        <v/>
      </c>
      <c r="R81" s="909"/>
      <c r="S81" s="909"/>
      <c r="T81" s="569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899"/>
      <c r="E82" s="900"/>
      <c r="F82" s="900"/>
      <c r="G82" s="900"/>
      <c r="H82" s="900"/>
      <c r="I82" s="900"/>
      <c r="J82" s="900"/>
      <c r="K82" s="900"/>
      <c r="L82" s="271"/>
      <c r="M82" s="332"/>
      <c r="N82" s="149"/>
      <c r="O82" s="907" t="str">
        <f t="shared" si="2"/>
        <v/>
      </c>
      <c r="P82" s="908"/>
      <c r="Q82" s="909" t="str">
        <f t="shared" si="3"/>
        <v/>
      </c>
      <c r="R82" s="909"/>
      <c r="S82" s="909"/>
      <c r="T82" s="569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899"/>
      <c r="E83" s="900"/>
      <c r="F83" s="900"/>
      <c r="G83" s="900"/>
      <c r="H83" s="900"/>
      <c r="I83" s="900"/>
      <c r="J83" s="900"/>
      <c r="K83" s="900"/>
      <c r="L83" s="271"/>
      <c r="M83" s="332"/>
      <c r="N83" s="149"/>
      <c r="O83" s="907" t="str">
        <f t="shared" si="2"/>
        <v/>
      </c>
      <c r="P83" s="908"/>
      <c r="Q83" s="909" t="str">
        <f t="shared" si="3"/>
        <v/>
      </c>
      <c r="R83" s="909"/>
      <c r="S83" s="909"/>
      <c r="T83" s="569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899"/>
      <c r="E84" s="900"/>
      <c r="F84" s="900"/>
      <c r="G84" s="900"/>
      <c r="H84" s="900"/>
      <c r="I84" s="900"/>
      <c r="J84" s="900"/>
      <c r="K84" s="900"/>
      <c r="L84" s="271"/>
      <c r="M84" s="332"/>
      <c r="N84" s="149"/>
      <c r="O84" s="907" t="str">
        <f t="shared" si="2"/>
        <v/>
      </c>
      <c r="P84" s="908"/>
      <c r="Q84" s="909" t="str">
        <f t="shared" si="3"/>
        <v/>
      </c>
      <c r="R84" s="909"/>
      <c r="S84" s="909"/>
      <c r="T84" s="569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899"/>
      <c r="E85" s="900"/>
      <c r="F85" s="900"/>
      <c r="G85" s="900"/>
      <c r="H85" s="900"/>
      <c r="I85" s="900"/>
      <c r="J85" s="900"/>
      <c r="K85" s="900"/>
      <c r="L85" s="271"/>
      <c r="M85" s="332"/>
      <c r="N85" s="149"/>
      <c r="O85" s="907" t="str">
        <f t="shared" si="2"/>
        <v/>
      </c>
      <c r="P85" s="908"/>
      <c r="Q85" s="909" t="str">
        <f t="shared" si="3"/>
        <v/>
      </c>
      <c r="R85" s="909"/>
      <c r="S85" s="909"/>
      <c r="T85" s="569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899"/>
      <c r="E86" s="900"/>
      <c r="F86" s="900"/>
      <c r="G86" s="900"/>
      <c r="H86" s="900"/>
      <c r="I86" s="900"/>
      <c r="J86" s="900"/>
      <c r="K86" s="900"/>
      <c r="L86" s="271"/>
      <c r="M86" s="332"/>
      <c r="N86" s="149"/>
      <c r="O86" s="907" t="str">
        <f t="shared" si="2"/>
        <v/>
      </c>
      <c r="P86" s="908"/>
      <c r="Q86" s="909" t="str">
        <f t="shared" si="3"/>
        <v/>
      </c>
      <c r="R86" s="909"/>
      <c r="S86" s="909"/>
      <c r="T86" s="569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899"/>
      <c r="E87" s="900"/>
      <c r="F87" s="900"/>
      <c r="G87" s="900"/>
      <c r="H87" s="900"/>
      <c r="I87" s="900"/>
      <c r="J87" s="900"/>
      <c r="K87" s="900"/>
      <c r="L87" s="271"/>
      <c r="M87" s="332"/>
      <c r="N87" s="149"/>
      <c r="O87" s="907" t="str">
        <f t="shared" si="2"/>
        <v/>
      </c>
      <c r="P87" s="908"/>
      <c r="Q87" s="909" t="str">
        <f t="shared" si="3"/>
        <v/>
      </c>
      <c r="R87" s="909"/>
      <c r="S87" s="909"/>
      <c r="T87" s="569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899"/>
      <c r="E88" s="900"/>
      <c r="F88" s="900"/>
      <c r="G88" s="900"/>
      <c r="H88" s="900"/>
      <c r="I88" s="900"/>
      <c r="J88" s="900"/>
      <c r="K88" s="900"/>
      <c r="L88" s="271"/>
      <c r="M88" s="332"/>
      <c r="N88" s="149"/>
      <c r="O88" s="907" t="str">
        <f t="shared" si="2"/>
        <v/>
      </c>
      <c r="P88" s="908"/>
      <c r="Q88" s="909" t="str">
        <f t="shared" si="3"/>
        <v/>
      </c>
      <c r="R88" s="909"/>
      <c r="S88" s="909"/>
      <c r="T88" s="569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899"/>
      <c r="E89" s="900"/>
      <c r="F89" s="900"/>
      <c r="G89" s="900"/>
      <c r="H89" s="900"/>
      <c r="I89" s="900"/>
      <c r="J89" s="900"/>
      <c r="K89" s="900"/>
      <c r="L89" s="271"/>
      <c r="M89" s="332"/>
      <c r="N89" s="149"/>
      <c r="O89" s="907" t="str">
        <f t="shared" si="2"/>
        <v/>
      </c>
      <c r="P89" s="908"/>
      <c r="Q89" s="909" t="str">
        <f t="shared" si="3"/>
        <v/>
      </c>
      <c r="R89" s="909"/>
      <c r="S89" s="909"/>
      <c r="T89" s="569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899"/>
      <c r="E90" s="900"/>
      <c r="F90" s="900"/>
      <c r="G90" s="900"/>
      <c r="H90" s="900"/>
      <c r="I90" s="900"/>
      <c r="J90" s="900"/>
      <c r="K90" s="900"/>
      <c r="L90" s="271"/>
      <c r="M90" s="332"/>
      <c r="N90" s="149"/>
      <c r="O90" s="907" t="str">
        <f t="shared" si="2"/>
        <v/>
      </c>
      <c r="P90" s="908"/>
      <c r="Q90" s="909" t="str">
        <f t="shared" si="3"/>
        <v/>
      </c>
      <c r="R90" s="909"/>
      <c r="S90" s="909"/>
      <c r="T90" s="569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899"/>
      <c r="E91" s="900"/>
      <c r="F91" s="900"/>
      <c r="G91" s="900"/>
      <c r="H91" s="900"/>
      <c r="I91" s="900"/>
      <c r="J91" s="900"/>
      <c r="K91" s="900"/>
      <c r="L91" s="271"/>
      <c r="M91" s="332"/>
      <c r="N91" s="149"/>
      <c r="O91" s="907" t="str">
        <f t="shared" si="2"/>
        <v/>
      </c>
      <c r="P91" s="908"/>
      <c r="Q91" s="909" t="str">
        <f t="shared" si="3"/>
        <v/>
      </c>
      <c r="R91" s="909"/>
      <c r="S91" s="909"/>
      <c r="T91" s="569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899"/>
      <c r="E92" s="900"/>
      <c r="F92" s="900"/>
      <c r="G92" s="900"/>
      <c r="H92" s="900"/>
      <c r="I92" s="900"/>
      <c r="J92" s="900"/>
      <c r="K92" s="900"/>
      <c r="L92" s="271"/>
      <c r="M92" s="332"/>
      <c r="N92" s="149"/>
      <c r="O92" s="907" t="str">
        <f t="shared" si="2"/>
        <v/>
      </c>
      <c r="P92" s="908"/>
      <c r="Q92" s="909" t="str">
        <f t="shared" si="3"/>
        <v/>
      </c>
      <c r="R92" s="909"/>
      <c r="S92" s="909"/>
      <c r="T92" s="569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899"/>
      <c r="E93" s="900"/>
      <c r="F93" s="900"/>
      <c r="G93" s="900"/>
      <c r="H93" s="900"/>
      <c r="I93" s="900"/>
      <c r="J93" s="900"/>
      <c r="K93" s="900"/>
      <c r="L93" s="271"/>
      <c r="M93" s="332"/>
      <c r="N93" s="149"/>
      <c r="O93" s="907" t="str">
        <f t="shared" si="2"/>
        <v/>
      </c>
      <c r="P93" s="908"/>
      <c r="Q93" s="909" t="str">
        <f t="shared" si="3"/>
        <v/>
      </c>
      <c r="R93" s="909"/>
      <c r="S93" s="909"/>
      <c r="T93" s="569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899"/>
      <c r="E94" s="900"/>
      <c r="F94" s="900"/>
      <c r="G94" s="900"/>
      <c r="H94" s="900"/>
      <c r="I94" s="900"/>
      <c r="J94" s="900"/>
      <c r="K94" s="900"/>
      <c r="L94" s="271"/>
      <c r="M94" s="332"/>
      <c r="N94" s="149"/>
      <c r="O94" s="907" t="str">
        <f t="shared" si="2"/>
        <v/>
      </c>
      <c r="P94" s="908"/>
      <c r="Q94" s="909" t="str">
        <f t="shared" si="3"/>
        <v/>
      </c>
      <c r="R94" s="909"/>
      <c r="S94" s="909"/>
      <c r="T94" s="569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899"/>
      <c r="E95" s="900"/>
      <c r="F95" s="900"/>
      <c r="G95" s="900"/>
      <c r="H95" s="900"/>
      <c r="I95" s="900"/>
      <c r="J95" s="900"/>
      <c r="K95" s="900"/>
      <c r="L95" s="271"/>
      <c r="M95" s="332"/>
      <c r="N95" s="149"/>
      <c r="O95" s="907" t="str">
        <f t="shared" si="2"/>
        <v/>
      </c>
      <c r="P95" s="908"/>
      <c r="Q95" s="909" t="str">
        <f t="shared" si="3"/>
        <v/>
      </c>
      <c r="R95" s="909"/>
      <c r="S95" s="909"/>
      <c r="T95" s="569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899"/>
      <c r="E96" s="900"/>
      <c r="F96" s="900"/>
      <c r="G96" s="900"/>
      <c r="H96" s="900"/>
      <c r="I96" s="900"/>
      <c r="J96" s="900"/>
      <c r="K96" s="900"/>
      <c r="L96" s="271"/>
      <c r="M96" s="332"/>
      <c r="N96" s="149"/>
      <c r="O96" s="907" t="str">
        <f t="shared" si="2"/>
        <v/>
      </c>
      <c r="P96" s="908"/>
      <c r="Q96" s="909" t="str">
        <f t="shared" si="3"/>
        <v/>
      </c>
      <c r="R96" s="909"/>
      <c r="S96" s="909"/>
      <c r="T96" s="569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899"/>
      <c r="E97" s="900"/>
      <c r="F97" s="900"/>
      <c r="G97" s="900"/>
      <c r="H97" s="900"/>
      <c r="I97" s="900"/>
      <c r="J97" s="900"/>
      <c r="K97" s="900"/>
      <c r="L97" s="271"/>
      <c r="M97" s="332"/>
      <c r="N97" s="149"/>
      <c r="O97" s="907" t="str">
        <f t="shared" si="2"/>
        <v/>
      </c>
      <c r="P97" s="908"/>
      <c r="Q97" s="909" t="str">
        <f t="shared" si="3"/>
        <v/>
      </c>
      <c r="R97" s="909"/>
      <c r="S97" s="909"/>
      <c r="T97" s="569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899"/>
      <c r="E98" s="900"/>
      <c r="F98" s="900"/>
      <c r="G98" s="900"/>
      <c r="H98" s="900"/>
      <c r="I98" s="900"/>
      <c r="J98" s="900"/>
      <c r="K98" s="900"/>
      <c r="L98" s="271"/>
      <c r="M98" s="332"/>
      <c r="N98" s="149"/>
      <c r="O98" s="907" t="str">
        <f t="shared" si="2"/>
        <v/>
      </c>
      <c r="P98" s="908"/>
      <c r="Q98" s="909" t="str">
        <f t="shared" si="3"/>
        <v/>
      </c>
      <c r="R98" s="909"/>
      <c r="S98" s="909"/>
      <c r="T98" s="569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899"/>
      <c r="E99" s="900"/>
      <c r="F99" s="900"/>
      <c r="G99" s="900"/>
      <c r="H99" s="900"/>
      <c r="I99" s="900"/>
      <c r="J99" s="900"/>
      <c r="K99" s="900"/>
      <c r="L99" s="271"/>
      <c r="M99" s="332"/>
      <c r="N99" s="149"/>
      <c r="O99" s="907" t="str">
        <f t="shared" si="2"/>
        <v/>
      </c>
      <c r="P99" s="908"/>
      <c r="Q99" s="909" t="str">
        <f t="shared" si="3"/>
        <v/>
      </c>
      <c r="R99" s="909"/>
      <c r="S99" s="909"/>
      <c r="T99" s="569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899"/>
      <c r="E100" s="900"/>
      <c r="F100" s="900"/>
      <c r="G100" s="900"/>
      <c r="H100" s="900"/>
      <c r="I100" s="900"/>
      <c r="J100" s="900"/>
      <c r="K100" s="900"/>
      <c r="L100" s="271"/>
      <c r="M100" s="332"/>
      <c r="N100" s="149"/>
      <c r="O100" s="907" t="str">
        <f t="shared" si="2"/>
        <v/>
      </c>
      <c r="P100" s="908"/>
      <c r="Q100" s="909" t="str">
        <f t="shared" si="3"/>
        <v/>
      </c>
      <c r="R100" s="909"/>
      <c r="S100" s="909"/>
      <c r="T100" s="569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899"/>
      <c r="E101" s="900"/>
      <c r="F101" s="900"/>
      <c r="G101" s="900"/>
      <c r="H101" s="900"/>
      <c r="I101" s="900"/>
      <c r="J101" s="900"/>
      <c r="K101" s="900"/>
      <c r="L101" s="271"/>
      <c r="M101" s="332"/>
      <c r="N101" s="149"/>
      <c r="O101" s="907" t="str">
        <f t="shared" si="2"/>
        <v/>
      </c>
      <c r="P101" s="908"/>
      <c r="Q101" s="909" t="str">
        <f t="shared" si="3"/>
        <v/>
      </c>
      <c r="R101" s="909"/>
      <c r="S101" s="909"/>
      <c r="T101" s="569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899"/>
      <c r="E102" s="900"/>
      <c r="F102" s="900"/>
      <c r="G102" s="900"/>
      <c r="H102" s="900"/>
      <c r="I102" s="900"/>
      <c r="J102" s="900"/>
      <c r="K102" s="900"/>
      <c r="L102" s="271"/>
      <c r="M102" s="332"/>
      <c r="N102" s="149"/>
      <c r="O102" s="907" t="str">
        <f t="shared" si="2"/>
        <v/>
      </c>
      <c r="P102" s="908"/>
      <c r="Q102" s="909" t="str">
        <f t="shared" si="3"/>
        <v/>
      </c>
      <c r="R102" s="909"/>
      <c r="S102" s="909"/>
      <c r="T102" s="569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899"/>
      <c r="E103" s="900"/>
      <c r="F103" s="900"/>
      <c r="G103" s="900"/>
      <c r="H103" s="900"/>
      <c r="I103" s="900"/>
      <c r="J103" s="900"/>
      <c r="K103" s="900"/>
      <c r="L103" s="271"/>
      <c r="M103" s="332"/>
      <c r="N103" s="149"/>
      <c r="O103" s="907" t="str">
        <f t="shared" si="2"/>
        <v/>
      </c>
      <c r="P103" s="908"/>
      <c r="Q103" s="909" t="str">
        <f t="shared" si="3"/>
        <v/>
      </c>
      <c r="R103" s="909"/>
      <c r="S103" s="909"/>
      <c r="T103" s="569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899"/>
      <c r="E104" s="900"/>
      <c r="F104" s="900"/>
      <c r="G104" s="900"/>
      <c r="H104" s="900"/>
      <c r="I104" s="900"/>
      <c r="J104" s="900"/>
      <c r="K104" s="900"/>
      <c r="L104" s="271"/>
      <c r="M104" s="332"/>
      <c r="N104" s="149"/>
      <c r="O104" s="907" t="str">
        <f t="shared" si="2"/>
        <v/>
      </c>
      <c r="P104" s="908"/>
      <c r="Q104" s="909" t="str">
        <f t="shared" si="3"/>
        <v/>
      </c>
      <c r="R104" s="909"/>
      <c r="S104" s="909"/>
      <c r="T104" s="569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899"/>
      <c r="E105" s="900"/>
      <c r="F105" s="900"/>
      <c r="G105" s="900"/>
      <c r="H105" s="900"/>
      <c r="I105" s="900"/>
      <c r="J105" s="900"/>
      <c r="K105" s="900"/>
      <c r="L105" s="271"/>
      <c r="M105" s="332"/>
      <c r="N105" s="149"/>
      <c r="O105" s="907" t="str">
        <f t="shared" si="2"/>
        <v/>
      </c>
      <c r="P105" s="908"/>
      <c r="Q105" s="909" t="str">
        <f t="shared" si="3"/>
        <v/>
      </c>
      <c r="R105" s="909"/>
      <c r="S105" s="909"/>
      <c r="T105" s="569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899"/>
      <c r="E106" s="900"/>
      <c r="F106" s="900"/>
      <c r="G106" s="900"/>
      <c r="H106" s="900"/>
      <c r="I106" s="900"/>
      <c r="J106" s="900"/>
      <c r="K106" s="900"/>
      <c r="L106" s="271"/>
      <c r="M106" s="332"/>
      <c r="N106" s="149"/>
      <c r="O106" s="907" t="str">
        <f t="shared" si="2"/>
        <v/>
      </c>
      <c r="P106" s="908"/>
      <c r="Q106" s="909" t="str">
        <f t="shared" si="3"/>
        <v/>
      </c>
      <c r="R106" s="909"/>
      <c r="S106" s="909"/>
      <c r="T106" s="569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899"/>
      <c r="E107" s="900"/>
      <c r="F107" s="900"/>
      <c r="G107" s="900"/>
      <c r="H107" s="900"/>
      <c r="I107" s="900"/>
      <c r="J107" s="900"/>
      <c r="K107" s="900"/>
      <c r="L107" s="271"/>
      <c r="M107" s="332"/>
      <c r="N107" s="149"/>
      <c r="O107" s="907" t="str">
        <f t="shared" si="2"/>
        <v/>
      </c>
      <c r="P107" s="908"/>
      <c r="Q107" s="909" t="str">
        <f t="shared" si="3"/>
        <v/>
      </c>
      <c r="R107" s="909"/>
      <c r="S107" s="909"/>
      <c r="T107" s="569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899"/>
      <c r="E108" s="900"/>
      <c r="F108" s="900"/>
      <c r="G108" s="900"/>
      <c r="H108" s="900"/>
      <c r="I108" s="900"/>
      <c r="J108" s="900"/>
      <c r="K108" s="900"/>
      <c r="L108" s="271"/>
      <c r="M108" s="332"/>
      <c r="N108" s="149"/>
      <c r="O108" s="907" t="str">
        <f t="shared" si="2"/>
        <v/>
      </c>
      <c r="P108" s="908"/>
      <c r="Q108" s="909" t="str">
        <f t="shared" si="3"/>
        <v/>
      </c>
      <c r="R108" s="909"/>
      <c r="S108" s="909"/>
      <c r="T108" s="569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899"/>
      <c r="E109" s="900"/>
      <c r="F109" s="900"/>
      <c r="G109" s="900"/>
      <c r="H109" s="900"/>
      <c r="I109" s="900"/>
      <c r="J109" s="900"/>
      <c r="K109" s="900"/>
      <c r="L109" s="271"/>
      <c r="M109" s="332"/>
      <c r="N109" s="149"/>
      <c r="O109" s="907" t="str">
        <f t="shared" si="2"/>
        <v/>
      </c>
      <c r="P109" s="908"/>
      <c r="Q109" s="909" t="str">
        <f t="shared" si="3"/>
        <v/>
      </c>
      <c r="R109" s="909"/>
      <c r="S109" s="909"/>
      <c r="T109" s="569"/>
      <c r="U109" s="474"/>
      <c r="V109" s="250"/>
      <c r="W109" s="683"/>
      <c r="X109" s="250"/>
      <c r="Y109" s="169"/>
    </row>
    <row r="110" spans="1:25" s="43" customFormat="1" ht="23.1" customHeight="1">
      <c r="A110" s="344"/>
      <c r="B110" s="376"/>
      <c r="C110" s="102"/>
      <c r="D110" s="899"/>
      <c r="E110" s="900"/>
      <c r="F110" s="900"/>
      <c r="G110" s="900"/>
      <c r="H110" s="900"/>
      <c r="I110" s="900"/>
      <c r="J110" s="900"/>
      <c r="K110" s="900"/>
      <c r="L110" s="271"/>
      <c r="M110" s="332"/>
      <c r="N110" s="149"/>
      <c r="O110" s="907" t="str">
        <f t="shared" si="2"/>
        <v/>
      </c>
      <c r="P110" s="908"/>
      <c r="Q110" s="909" t="str">
        <f t="shared" si="3"/>
        <v/>
      </c>
      <c r="R110" s="909"/>
      <c r="S110" s="909"/>
      <c r="T110" s="569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899"/>
      <c r="E111" s="900"/>
      <c r="F111" s="900"/>
      <c r="G111" s="900"/>
      <c r="H111" s="900"/>
      <c r="I111" s="900"/>
      <c r="J111" s="900"/>
      <c r="K111" s="900"/>
      <c r="L111" s="271"/>
      <c r="M111" s="332"/>
      <c r="N111" s="149"/>
      <c r="O111" s="907" t="str">
        <f t="shared" si="2"/>
        <v/>
      </c>
      <c r="P111" s="908"/>
      <c r="Q111" s="909" t="str">
        <f t="shared" si="3"/>
        <v/>
      </c>
      <c r="R111" s="909"/>
      <c r="S111" s="909"/>
      <c r="T111" s="569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899"/>
      <c r="E112" s="900"/>
      <c r="F112" s="900"/>
      <c r="G112" s="900"/>
      <c r="H112" s="900"/>
      <c r="I112" s="900"/>
      <c r="J112" s="900"/>
      <c r="K112" s="900"/>
      <c r="L112" s="271"/>
      <c r="M112" s="332"/>
      <c r="N112" s="149"/>
      <c r="O112" s="907" t="str">
        <f t="shared" si="2"/>
        <v/>
      </c>
      <c r="P112" s="908"/>
      <c r="Q112" s="909" t="str">
        <f t="shared" si="3"/>
        <v/>
      </c>
      <c r="R112" s="909"/>
      <c r="S112" s="909"/>
      <c r="T112" s="569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899"/>
      <c r="E113" s="900"/>
      <c r="F113" s="900"/>
      <c r="G113" s="900"/>
      <c r="H113" s="900"/>
      <c r="I113" s="900"/>
      <c r="J113" s="900"/>
      <c r="K113" s="900"/>
      <c r="L113" s="271"/>
      <c r="M113" s="332"/>
      <c r="N113" s="149"/>
      <c r="O113" s="907" t="str">
        <f t="shared" si="2"/>
        <v/>
      </c>
      <c r="P113" s="908"/>
      <c r="Q113" s="909" t="str">
        <f t="shared" si="3"/>
        <v/>
      </c>
      <c r="R113" s="909"/>
      <c r="S113" s="909"/>
      <c r="T113" s="569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899"/>
      <c r="E114" s="900"/>
      <c r="F114" s="900"/>
      <c r="G114" s="900"/>
      <c r="H114" s="900"/>
      <c r="I114" s="900"/>
      <c r="J114" s="900"/>
      <c r="K114" s="900"/>
      <c r="L114" s="271"/>
      <c r="M114" s="332"/>
      <c r="N114" s="149"/>
      <c r="O114" s="907" t="str">
        <f t="shared" si="2"/>
        <v/>
      </c>
      <c r="P114" s="908"/>
      <c r="Q114" s="909" t="str">
        <f t="shared" si="3"/>
        <v/>
      </c>
      <c r="R114" s="909"/>
      <c r="S114" s="909"/>
      <c r="T114" s="569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899"/>
      <c r="E115" s="900"/>
      <c r="F115" s="900"/>
      <c r="G115" s="900"/>
      <c r="H115" s="900"/>
      <c r="I115" s="900"/>
      <c r="J115" s="900"/>
      <c r="K115" s="900"/>
      <c r="L115" s="271"/>
      <c r="M115" s="332"/>
      <c r="N115" s="149"/>
      <c r="O115" s="907" t="str">
        <f t="shared" si="2"/>
        <v/>
      </c>
      <c r="P115" s="908"/>
      <c r="Q115" s="909" t="str">
        <f t="shared" si="3"/>
        <v/>
      </c>
      <c r="R115" s="909"/>
      <c r="S115" s="909"/>
      <c r="T115" s="569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877" t="str">
        <f>B63</f>
        <v>-É IMPRESCINDÍVEL A APRESENTAÇÃO DE 3 ORÇAMENTOS DE FORNECEDORES/REPRESENTANTES AUTORIZADOS PARA CADA UM DOS ITENS SOLICITADOS. INFORME SE HOUVER UM ÚNICO FORNECEDOR.</v>
      </c>
      <c r="C117" s="878"/>
      <c r="D117" s="878"/>
      <c r="E117" s="878"/>
      <c r="F117" s="878"/>
      <c r="G117" s="878"/>
      <c r="H117" s="878"/>
      <c r="I117" s="878"/>
      <c r="J117" s="878"/>
      <c r="K117" s="878"/>
      <c r="L117" s="878"/>
      <c r="M117" s="878"/>
      <c r="N117" s="878"/>
      <c r="O117" s="878"/>
      <c r="P117" s="878"/>
      <c r="Q117" s="878"/>
      <c r="R117" s="878"/>
      <c r="S117" s="878"/>
      <c r="T117" s="879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915" t="str">
        <f>B64</f>
        <v xml:space="preserve">- JUSTIFIQUE EM ANEXO A UTILIDADE DE CADA MATERIAL SOLICITADO PARA O DESENVOLVIMENTO DO PROJETO DE PESQUISA PROPOSTO.  </v>
      </c>
      <c r="C118" s="916"/>
      <c r="D118" s="916"/>
      <c r="E118" s="916"/>
      <c r="F118" s="916"/>
      <c r="G118" s="916"/>
      <c r="H118" s="916"/>
      <c r="I118" s="916"/>
      <c r="J118" s="916"/>
      <c r="K118" s="916"/>
      <c r="L118" s="916"/>
      <c r="M118" s="916"/>
      <c r="N118" s="916"/>
      <c r="O118" s="916"/>
      <c r="P118" s="916"/>
      <c r="Q118" s="916"/>
      <c r="R118" s="916"/>
      <c r="S118" s="916"/>
      <c r="T118" s="917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 JUNHO DE 2014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923"/>
      <c r="N119" s="923"/>
      <c r="O119" s="923"/>
      <c r="P119" s="923"/>
      <c r="Q119" s="923"/>
      <c r="R119" s="923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3" customFormat="1" ht="12.75" customHeight="1">
      <c r="A120" s="562"/>
      <c r="C120" s="564"/>
      <c r="D120" s="564"/>
      <c r="L120" s="564"/>
      <c r="M120" s="564"/>
      <c r="W120" s="565"/>
    </row>
    <row r="121" spans="1:248" s="563" customFormat="1" ht="12.75" customHeight="1">
      <c r="A121" s="562"/>
      <c r="C121" s="564"/>
      <c r="D121" s="564"/>
      <c r="L121" s="564"/>
      <c r="M121" s="564"/>
      <c r="W121" s="565"/>
    </row>
    <row r="122" spans="1:248" s="563" customFormat="1" ht="12.75" customHeight="1">
      <c r="A122" s="562"/>
      <c r="C122" s="564"/>
      <c r="D122" s="564"/>
      <c r="L122" s="564"/>
      <c r="M122" s="564"/>
      <c r="W122" s="565"/>
    </row>
    <row r="123" spans="1:248" s="563" customFormat="1" ht="12.75" customHeight="1">
      <c r="A123" s="562"/>
      <c r="C123" s="564"/>
      <c r="D123" s="564"/>
      <c r="L123" s="564"/>
      <c r="M123" s="564"/>
      <c r="W123" s="565"/>
    </row>
    <row r="124" spans="1:248" s="563" customFormat="1" ht="12.75" customHeight="1">
      <c r="A124" s="562"/>
      <c r="C124" s="564"/>
      <c r="D124" s="564"/>
      <c r="L124" s="564"/>
      <c r="M124" s="564"/>
      <c r="W124" s="565"/>
    </row>
    <row r="125" spans="1:248" s="563" customFormat="1" ht="12.75" customHeight="1">
      <c r="A125" s="562"/>
      <c r="C125" s="564"/>
      <c r="D125" s="564"/>
      <c r="L125" s="564"/>
      <c r="M125" s="564"/>
      <c r="W125" s="565"/>
    </row>
    <row r="126" spans="1:248" s="563" customFormat="1" ht="12.75" customHeight="1">
      <c r="A126" s="562"/>
      <c r="C126" s="564"/>
      <c r="D126" s="564"/>
      <c r="L126" s="564"/>
      <c r="M126" s="564"/>
      <c r="W126" s="565"/>
    </row>
    <row r="127" spans="1:248" s="563" customFormat="1" ht="12.75" customHeight="1">
      <c r="A127" s="562"/>
      <c r="C127" s="564"/>
      <c r="D127" s="564"/>
      <c r="L127" s="564"/>
      <c r="M127" s="564"/>
      <c r="W127" s="565"/>
    </row>
    <row r="128" spans="1:248" s="563" customFormat="1" ht="12.75" customHeight="1">
      <c r="A128" s="562"/>
      <c r="C128" s="564"/>
      <c r="D128" s="564"/>
      <c r="L128" s="564"/>
      <c r="M128" s="564"/>
      <c r="W128" s="565"/>
    </row>
    <row r="129" spans="1:23" s="563" customFormat="1" ht="12.75" customHeight="1">
      <c r="A129" s="562"/>
      <c r="C129" s="564"/>
      <c r="D129" s="564"/>
      <c r="L129" s="564"/>
      <c r="M129" s="564"/>
      <c r="W129" s="565"/>
    </row>
    <row r="130" spans="1:23" s="563" customFormat="1" ht="12.75" customHeight="1">
      <c r="A130" s="562"/>
      <c r="C130" s="564"/>
      <c r="D130" s="564"/>
      <c r="L130" s="564"/>
      <c r="M130" s="564"/>
      <c r="W130" s="565"/>
    </row>
    <row r="131" spans="1:23" s="563" customFormat="1" ht="12.75" customHeight="1">
      <c r="A131" s="562"/>
      <c r="C131" s="564"/>
      <c r="D131" s="564"/>
      <c r="L131" s="564"/>
      <c r="M131" s="564"/>
      <c r="W131" s="565"/>
    </row>
    <row r="132" spans="1:23" s="563" customFormat="1" ht="12.75" customHeight="1">
      <c r="A132" s="562"/>
      <c r="C132" s="564"/>
      <c r="D132" s="564"/>
      <c r="L132" s="564"/>
      <c r="M132" s="564"/>
      <c r="W132" s="565"/>
    </row>
    <row r="133" spans="1:23" s="563" customFormat="1" ht="12.75" customHeight="1">
      <c r="A133" s="562"/>
      <c r="C133" s="564"/>
      <c r="D133" s="564"/>
      <c r="L133" s="564"/>
      <c r="M133" s="564"/>
      <c r="W133" s="565"/>
    </row>
    <row r="134" spans="1:23" s="563" customFormat="1" ht="12.75" customHeight="1">
      <c r="A134" s="562"/>
      <c r="C134" s="564"/>
      <c r="D134" s="564"/>
      <c r="L134" s="564"/>
      <c r="M134" s="564"/>
      <c r="W134" s="565"/>
    </row>
    <row r="135" spans="1:23" s="563" customFormat="1" ht="12.75" customHeight="1">
      <c r="A135" s="562"/>
      <c r="C135" s="564"/>
      <c r="D135" s="564"/>
      <c r="L135" s="564"/>
      <c r="M135" s="564"/>
      <c r="W135" s="565"/>
    </row>
    <row r="136" spans="1:23" s="563" customFormat="1" ht="12.75" customHeight="1">
      <c r="A136" s="562"/>
      <c r="C136" s="564"/>
      <c r="D136" s="564"/>
      <c r="L136" s="564"/>
      <c r="M136" s="564"/>
      <c r="W136" s="565"/>
    </row>
    <row r="137" spans="1:23" s="563" customFormat="1" ht="12.75" customHeight="1">
      <c r="A137" s="562"/>
      <c r="C137" s="564"/>
      <c r="D137" s="564"/>
      <c r="L137" s="564"/>
      <c r="M137" s="564"/>
      <c r="W137" s="565"/>
    </row>
    <row r="138" spans="1:23" s="563" customFormat="1" ht="12.75" customHeight="1">
      <c r="A138" s="562"/>
      <c r="C138" s="564"/>
      <c r="D138" s="564"/>
      <c r="L138" s="564"/>
      <c r="M138" s="564"/>
      <c r="W138" s="565"/>
    </row>
    <row r="139" spans="1:23" s="563" customFormat="1" ht="12.75" customHeight="1">
      <c r="A139" s="562"/>
      <c r="C139" s="564"/>
      <c r="D139" s="564"/>
      <c r="L139" s="564"/>
      <c r="M139" s="564"/>
      <c r="W139" s="565"/>
    </row>
    <row r="140" spans="1:23" s="563" customFormat="1" ht="12.75" customHeight="1">
      <c r="A140" s="562"/>
      <c r="C140" s="564"/>
      <c r="D140" s="564"/>
      <c r="L140" s="564"/>
      <c r="M140" s="564"/>
      <c r="W140" s="565"/>
    </row>
    <row r="141" spans="1:23" s="563" customFormat="1" ht="12.75" customHeight="1">
      <c r="A141" s="562"/>
      <c r="C141" s="564"/>
      <c r="D141" s="564"/>
      <c r="L141" s="564"/>
      <c r="M141" s="564"/>
      <c r="W141" s="565"/>
    </row>
    <row r="142" spans="1:23" s="563" customFormat="1" ht="12.75" customHeight="1">
      <c r="A142" s="562"/>
      <c r="C142" s="564"/>
      <c r="D142" s="564"/>
      <c r="L142" s="564"/>
      <c r="M142" s="564"/>
      <c r="W142" s="565"/>
    </row>
    <row r="143" spans="1:23" s="563" customFormat="1" ht="12.75" customHeight="1">
      <c r="A143" s="562"/>
      <c r="C143" s="564"/>
      <c r="D143" s="564"/>
      <c r="L143" s="564"/>
      <c r="M143" s="564"/>
      <c r="W143" s="565"/>
    </row>
    <row r="144" spans="1:23" s="563" customFormat="1" ht="12" customHeight="1">
      <c r="A144" s="562"/>
      <c r="C144" s="564"/>
      <c r="D144" s="564"/>
      <c r="L144" s="564"/>
      <c r="M144" s="564"/>
      <c r="W144" s="565"/>
    </row>
    <row r="145" spans="1:249" s="563" customFormat="1" ht="12.75" customHeight="1">
      <c r="A145" s="562"/>
      <c r="C145" s="564"/>
      <c r="D145" s="564"/>
      <c r="L145" s="564"/>
      <c r="M145" s="564"/>
      <c r="W145" s="565"/>
    </row>
    <row r="146" spans="1:249" s="563" customFormat="1" ht="12.75" customHeight="1">
      <c r="A146" s="562"/>
      <c r="C146" s="564"/>
      <c r="D146" s="564"/>
      <c r="L146" s="564"/>
      <c r="M146" s="564"/>
      <c r="W146" s="565"/>
    </row>
    <row r="147" spans="1:249" s="563" customFormat="1" ht="12.75" customHeight="1">
      <c r="A147" s="562"/>
      <c r="C147" s="564"/>
      <c r="D147" s="564"/>
      <c r="L147" s="564"/>
      <c r="M147" s="564"/>
      <c r="W147" s="565"/>
    </row>
    <row r="148" spans="1:249" s="563" customFormat="1" ht="12.75" customHeight="1">
      <c r="A148" s="562"/>
      <c r="B148" s="565"/>
      <c r="C148" s="566"/>
      <c r="D148" s="566"/>
      <c r="E148" s="565"/>
      <c r="F148" s="565"/>
      <c r="G148" s="565"/>
      <c r="H148" s="565"/>
      <c r="I148" s="565"/>
      <c r="J148" s="565"/>
      <c r="K148" s="565"/>
      <c r="L148" s="566"/>
      <c r="M148" s="566"/>
      <c r="N148" s="565"/>
      <c r="O148" s="565"/>
      <c r="P148" s="565"/>
      <c r="Q148" s="565"/>
      <c r="R148" s="565"/>
      <c r="S148" s="565"/>
      <c r="T148" s="565"/>
      <c r="U148" s="565"/>
      <c r="W148" s="565"/>
    </row>
    <row r="149" spans="1:249" s="563" customFormat="1" ht="12.75" customHeight="1">
      <c r="A149" s="562"/>
      <c r="B149" s="565"/>
      <c r="C149" s="566"/>
      <c r="D149" s="566"/>
      <c r="E149" s="565"/>
      <c r="F149" s="565"/>
      <c r="G149" s="565"/>
      <c r="H149" s="565"/>
      <c r="I149" s="565"/>
      <c r="J149" s="565"/>
      <c r="K149" s="565"/>
      <c r="L149" s="566"/>
      <c r="M149" s="566"/>
      <c r="N149" s="565"/>
      <c r="O149" s="565"/>
      <c r="P149" s="565"/>
      <c r="Q149" s="565"/>
      <c r="R149" s="565"/>
      <c r="S149" s="565"/>
      <c r="T149" s="565"/>
      <c r="U149" s="565"/>
      <c r="W149" s="565"/>
    </row>
    <row r="150" spans="1:249" s="563" customFormat="1" ht="12.75" customHeight="1">
      <c r="A150" s="562"/>
      <c r="B150" s="565"/>
      <c r="C150" s="941"/>
      <c r="D150" s="941"/>
      <c r="E150" s="942"/>
      <c r="F150" s="942"/>
      <c r="G150" s="942"/>
      <c r="H150" s="942"/>
      <c r="I150" s="942"/>
      <c r="J150" s="942"/>
      <c r="K150" s="942"/>
      <c r="L150" s="942"/>
      <c r="M150" s="937"/>
      <c r="N150" s="936"/>
      <c r="O150" s="937"/>
      <c r="P150" s="937"/>
      <c r="Q150" s="937"/>
      <c r="R150" s="937"/>
      <c r="S150" s="937"/>
      <c r="T150" s="936"/>
      <c r="U150" s="936"/>
      <c r="V150" s="567"/>
      <c r="W150" s="684"/>
      <c r="X150" s="567"/>
    </row>
    <row r="151" spans="1:249" s="563" customFormat="1" ht="12.75" customHeight="1">
      <c r="A151" s="562"/>
      <c r="B151" s="565"/>
      <c r="C151" s="941"/>
      <c r="D151" s="941"/>
      <c r="E151" s="942"/>
      <c r="F151" s="942"/>
      <c r="G151" s="942"/>
      <c r="H151" s="942"/>
      <c r="I151" s="942"/>
      <c r="J151" s="942"/>
      <c r="K151" s="942"/>
      <c r="L151" s="942"/>
      <c r="M151" s="937"/>
      <c r="N151" s="938"/>
      <c r="O151" s="938"/>
      <c r="P151" s="937"/>
      <c r="Q151" s="937"/>
      <c r="R151" s="938"/>
      <c r="S151" s="938"/>
      <c r="T151" s="936"/>
      <c r="U151" s="936"/>
      <c r="V151" s="567"/>
      <c r="W151" s="684"/>
      <c r="X151" s="567"/>
    </row>
    <row r="152" spans="1:249" s="563" customFormat="1" ht="12.75" customHeight="1">
      <c r="A152" s="562"/>
      <c r="B152" s="565"/>
      <c r="C152" s="566"/>
      <c r="D152" s="566"/>
      <c r="E152" s="565"/>
      <c r="F152" s="565"/>
      <c r="G152" s="565"/>
      <c r="H152" s="565"/>
      <c r="I152" s="565"/>
      <c r="J152" s="565"/>
      <c r="K152" s="565"/>
      <c r="L152" s="566"/>
      <c r="M152" s="566"/>
      <c r="N152" s="565"/>
      <c r="O152" s="565"/>
      <c r="P152" s="565"/>
      <c r="Q152" s="565"/>
      <c r="R152" s="565"/>
      <c r="S152" s="565"/>
      <c r="T152" s="565"/>
      <c r="U152" s="565"/>
      <c r="V152" s="567"/>
      <c r="W152" s="684"/>
      <c r="X152" s="567"/>
    </row>
    <row r="153" spans="1:249" s="611" customFormat="1" ht="12.75" customHeight="1">
      <c r="A153" s="344"/>
      <c r="C153" s="612"/>
      <c r="D153" s="612"/>
      <c r="L153" s="612"/>
      <c r="M153" s="612"/>
      <c r="V153" s="290"/>
      <c r="W153" s="685"/>
      <c r="X153" s="290"/>
    </row>
    <row r="154" spans="1:249" s="611" customFormat="1" ht="12.75" customHeight="1">
      <c r="A154" s="344"/>
      <c r="C154" s="612"/>
      <c r="D154" s="612"/>
      <c r="L154" s="612"/>
      <c r="M154" s="612"/>
      <c r="V154" s="613"/>
      <c r="W154" s="189"/>
      <c r="X154" s="613"/>
    </row>
    <row r="155" spans="1:249" s="611" customFormat="1" ht="16.5" customHeight="1">
      <c r="A155" s="344"/>
      <c r="B155" s="223" t="s">
        <v>148</v>
      </c>
      <c r="C155" s="612"/>
      <c r="D155" s="612"/>
      <c r="L155" s="612"/>
      <c r="M155" s="612"/>
      <c r="V155" s="613"/>
      <c r="W155" s="189"/>
      <c r="X155" s="613"/>
    </row>
    <row r="156" spans="1:249" s="611" customFormat="1" ht="16.5" customHeight="1">
      <c r="A156" s="344"/>
      <c r="B156" s="223" t="s">
        <v>149</v>
      </c>
      <c r="C156" s="612"/>
      <c r="D156" s="612"/>
      <c r="L156" s="612"/>
      <c r="M156" s="612"/>
      <c r="V156" s="613"/>
      <c r="W156" s="189"/>
      <c r="X156" s="613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940" t="s">
        <v>258</v>
      </c>
      <c r="D160" s="940"/>
      <c r="E160" s="940"/>
      <c r="F160" s="940"/>
      <c r="G160" s="940"/>
      <c r="H160" s="940"/>
      <c r="I160" s="940"/>
      <c r="J160" s="940"/>
      <c r="K160" s="940"/>
      <c r="L160" s="940"/>
      <c r="M160" s="940"/>
      <c r="N160" s="940"/>
      <c r="O160" s="940"/>
      <c r="P160" s="940"/>
      <c r="Q160" s="940"/>
      <c r="R160" s="940"/>
      <c r="S160" s="940"/>
      <c r="T160" s="940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940" t="s">
        <v>259</v>
      </c>
      <c r="D161" s="940"/>
      <c r="E161" s="940"/>
      <c r="F161" s="940"/>
      <c r="G161" s="940"/>
      <c r="H161" s="940"/>
      <c r="I161" s="940"/>
      <c r="J161" s="940"/>
      <c r="K161" s="940"/>
      <c r="L161" s="940"/>
      <c r="M161" s="940"/>
      <c r="N161" s="940"/>
      <c r="O161" s="940"/>
      <c r="P161" s="940"/>
      <c r="Q161" s="940"/>
      <c r="R161" s="940"/>
      <c r="S161" s="940"/>
      <c r="T161" s="940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884" t="s">
        <v>10</v>
      </c>
      <c r="C163" s="884"/>
      <c r="D163" s="884"/>
      <c r="E163" s="884"/>
      <c r="F163" s="884"/>
      <c r="G163" s="884"/>
      <c r="H163" s="884"/>
      <c r="I163" s="884"/>
      <c r="J163" s="884"/>
      <c r="K163" s="884"/>
      <c r="L163" s="884"/>
      <c r="M163" s="884"/>
      <c r="N163" s="884"/>
      <c r="O163" s="884"/>
      <c r="P163" s="884"/>
      <c r="Q163" s="884"/>
      <c r="R163" s="884"/>
      <c r="S163" s="884"/>
      <c r="T163" s="884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175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176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188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303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177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212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186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187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213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189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184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185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162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844" t="s">
        <v>1</v>
      </c>
      <c r="C190" s="870" t="s">
        <v>7</v>
      </c>
      <c r="D190" s="891" t="s">
        <v>8</v>
      </c>
      <c r="E190" s="891"/>
      <c r="F190" s="891"/>
      <c r="G190" s="891"/>
      <c r="H190" s="891"/>
      <c r="I190" s="891"/>
      <c r="J190" s="891"/>
      <c r="K190" s="891"/>
      <c r="L190" s="895" t="s">
        <v>178</v>
      </c>
      <c r="M190" s="414" t="s">
        <v>38</v>
      </c>
      <c r="N190" s="414" t="s">
        <v>39</v>
      </c>
      <c r="O190" s="887" t="s">
        <v>181</v>
      </c>
      <c r="P190" s="888"/>
      <c r="Q190" s="868" t="s">
        <v>4</v>
      </c>
      <c r="R190" s="901"/>
      <c r="S190" s="868" t="s">
        <v>2</v>
      </c>
      <c r="T190" s="901"/>
      <c r="W190" s="686"/>
    </row>
    <row r="191" spans="1:33" s="6" customFormat="1" ht="17.25" customHeight="1">
      <c r="A191" s="484"/>
      <c r="B191" s="898"/>
      <c r="C191" s="897"/>
      <c r="D191" s="891"/>
      <c r="E191" s="891"/>
      <c r="F191" s="891"/>
      <c r="G191" s="891"/>
      <c r="H191" s="891"/>
      <c r="I191" s="891"/>
      <c r="J191" s="891"/>
      <c r="K191" s="891"/>
      <c r="L191" s="896"/>
      <c r="M191" s="418" t="s">
        <v>40</v>
      </c>
      <c r="N191" s="413" t="s">
        <v>41</v>
      </c>
      <c r="O191" s="889"/>
      <c r="P191" s="890"/>
      <c r="Q191" s="869" t="s">
        <v>42</v>
      </c>
      <c r="R191" s="902"/>
      <c r="S191" s="869"/>
      <c r="T191" s="902"/>
      <c r="U191" s="56"/>
      <c r="W191" s="686"/>
    </row>
    <row r="192" spans="1:33" ht="18.75" customHeight="1">
      <c r="A192" s="344"/>
      <c r="B192" s="375">
        <v>1</v>
      </c>
      <c r="C192" s="329">
        <v>1</v>
      </c>
      <c r="D192" s="892" t="s">
        <v>43</v>
      </c>
      <c r="E192" s="893"/>
      <c r="F192" s="893"/>
      <c r="G192" s="893"/>
      <c r="H192" s="893"/>
      <c r="I192" s="893"/>
      <c r="J192" s="893"/>
      <c r="K192" s="894"/>
      <c r="L192" s="334"/>
      <c r="M192" s="335" t="s">
        <v>37</v>
      </c>
      <c r="N192" s="227">
        <v>1000</v>
      </c>
      <c r="O192" s="885">
        <f>N192*C192</f>
        <v>1000</v>
      </c>
      <c r="P192" s="886"/>
      <c r="Q192" s="903">
        <v>1240</v>
      </c>
      <c r="R192" s="904"/>
      <c r="S192" s="330" t="s">
        <v>24</v>
      </c>
      <c r="T192" s="572"/>
    </row>
    <row r="193" spans="1:21" ht="18.75" customHeight="1">
      <c r="A193" s="344"/>
      <c r="B193" s="375" t="s">
        <v>18</v>
      </c>
      <c r="C193" s="329">
        <v>2</v>
      </c>
      <c r="D193" s="892" t="s">
        <v>183</v>
      </c>
      <c r="E193" s="893"/>
      <c r="F193" s="893"/>
      <c r="G193" s="893"/>
      <c r="H193" s="893"/>
      <c r="I193" s="893"/>
      <c r="J193" s="893"/>
      <c r="K193" s="894"/>
      <c r="L193" s="334"/>
      <c r="M193" s="335" t="s">
        <v>37</v>
      </c>
      <c r="N193" s="228">
        <v>92</v>
      </c>
      <c r="O193" s="885">
        <f>N193*C193</f>
        <v>184</v>
      </c>
      <c r="P193" s="886"/>
      <c r="Q193" s="903">
        <v>228.16900000000001</v>
      </c>
      <c r="R193" s="904"/>
      <c r="S193" s="330" t="s">
        <v>24</v>
      </c>
      <c r="T193" s="572"/>
    </row>
    <row r="194" spans="1:21" ht="18.75" customHeight="1">
      <c r="A194" s="344"/>
      <c r="B194" s="375" t="s">
        <v>20</v>
      </c>
      <c r="C194" s="329">
        <v>1</v>
      </c>
      <c r="D194" s="892" t="s">
        <v>182</v>
      </c>
      <c r="E194" s="893"/>
      <c r="F194" s="893"/>
      <c r="G194" s="893"/>
      <c r="H194" s="893"/>
      <c r="I194" s="893"/>
      <c r="J194" s="893"/>
      <c r="K194" s="894"/>
      <c r="L194" s="334"/>
      <c r="M194" s="335" t="s">
        <v>37</v>
      </c>
      <c r="N194" s="228">
        <v>40</v>
      </c>
      <c r="O194" s="885">
        <f>N194*C194</f>
        <v>40</v>
      </c>
      <c r="P194" s="886"/>
      <c r="Q194" s="903">
        <v>49.6</v>
      </c>
      <c r="R194" s="904"/>
      <c r="S194" s="330" t="s">
        <v>24</v>
      </c>
      <c r="T194" s="572"/>
    </row>
    <row r="195" spans="1:21" ht="18.75" customHeight="1">
      <c r="A195" s="344"/>
      <c r="B195" s="375" t="s">
        <v>44</v>
      </c>
      <c r="C195" s="329">
        <v>1</v>
      </c>
      <c r="D195" s="892" t="s">
        <v>45</v>
      </c>
      <c r="E195" s="893"/>
      <c r="F195" s="893"/>
      <c r="G195" s="893"/>
      <c r="H195" s="893"/>
      <c r="I195" s="893"/>
      <c r="J195" s="893"/>
      <c r="K195" s="894"/>
      <c r="L195" s="334"/>
      <c r="M195" s="335" t="s">
        <v>37</v>
      </c>
      <c r="N195" s="228">
        <v>40</v>
      </c>
      <c r="O195" s="885">
        <f>N195*C195</f>
        <v>40</v>
      </c>
      <c r="P195" s="886"/>
      <c r="Q195" s="903">
        <v>49.6</v>
      </c>
      <c r="R195" s="904"/>
      <c r="S195" s="330" t="s">
        <v>24</v>
      </c>
      <c r="T195" s="572"/>
    </row>
    <row r="196" spans="1:21" ht="16.5" customHeight="1">
      <c r="A196" s="344"/>
      <c r="B196" s="932"/>
      <c r="C196" s="933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934" t="s">
        <v>5</v>
      </c>
      <c r="P196" s="935"/>
      <c r="Q196" s="905">
        <f>SUM(Q192:Q195)</f>
        <v>1567.3689999999999</v>
      </c>
      <c r="R196" s="906"/>
      <c r="S196" s="330" t="s">
        <v>24</v>
      </c>
      <c r="T196" s="572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mBIJr4T9Cw8tah1i3f6G5f/6xMZ+iBWyp87EB/CxerGZQfQCTQwiH1im/+y3dctnUWWWkv+3DcOi8pHwvd55/A==" saltValue="NwGwwKo6FoQc/wk5LtJTzg==" spinCount="100000" sheet="1" objects="1" scenarios="1"/>
  <mergeCells count="334"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</mergeCells>
  <conditionalFormatting sqref="O192:O195">
    <cfRule type="cellIs" dxfId="100" priority="59" stopIfTrue="1" operator="equal">
      <formula>"INDIQUE A QUANTIDADE"</formula>
    </cfRule>
  </conditionalFormatting>
  <conditionalFormatting sqref="Q196">
    <cfRule type="cellIs" dxfId="99" priority="58" stopIfTrue="1" operator="equal">
      <formula>0</formula>
    </cfRule>
  </conditionalFormatting>
  <conditionalFormatting sqref="N192:N195 B192:C195">
    <cfRule type="cellIs" dxfId="98" priority="57" stopIfTrue="1" operator="equal">
      <formula>0</formula>
    </cfRule>
  </conditionalFormatting>
  <conditionalFormatting sqref="M192:M195 D192 B69:D115 B22:D61 M22:M61 M69:M115">
    <cfRule type="cellIs" dxfId="97" priority="56" stopIfTrue="1" operator="equal">
      <formula>0</formula>
    </cfRule>
  </conditionalFormatting>
  <conditionalFormatting sqref="N69:N115 N22:N61">
    <cfRule type="cellIs" dxfId="96" priority="45" stopIfTrue="1" operator="equal">
      <formula>0</formula>
    </cfRule>
  </conditionalFormatting>
  <conditionalFormatting sqref="O69:O115 O22:O61 Q22:Q61 Q69:Q115">
    <cfRule type="cellIs" dxfId="95" priority="44" stopIfTrue="1" operator="equal">
      <formula>0</formula>
    </cfRule>
  </conditionalFormatting>
  <conditionalFormatting sqref="O69:O115 O22:O61 D18 G18 Q22:Q61 Q69:Q115">
    <cfRule type="cellIs" dxfId="94" priority="41" stopIfTrue="1" operator="equal">
      <formula>""</formula>
    </cfRule>
  </conditionalFormatting>
  <conditionalFormatting sqref="L69:L115 L22:L61 E10 G8:T8">
    <cfRule type="cellIs" dxfId="93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9.140625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/>
  </cols>
  <sheetData>
    <row r="1" spans="1:29" s="57" customFormat="1" ht="31.5" customHeight="1">
      <c r="A1" s="486" t="s">
        <v>252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818" t="s">
        <v>362</v>
      </c>
    </row>
    <row r="7" spans="1:29" s="57" customFormat="1" ht="6" customHeight="1">
      <c r="A7" s="49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94"/>
      <c r="B8" s="5" t="s">
        <v>150</v>
      </c>
      <c r="C8" s="36"/>
      <c r="D8" s="7"/>
      <c r="E8" s="855"/>
      <c r="F8" s="855"/>
      <c r="G8" s="855"/>
      <c r="H8" s="855"/>
      <c r="I8" s="855"/>
      <c r="J8" s="855"/>
      <c r="K8" s="855"/>
      <c r="L8" s="855"/>
      <c r="M8" s="855"/>
      <c r="N8" s="855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872" t="s">
        <v>0</v>
      </c>
      <c r="C10" s="873"/>
      <c r="D10" s="856"/>
      <c r="E10" s="856"/>
      <c r="F10" s="856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913" t="s">
        <v>143</v>
      </c>
      <c r="C12" s="996"/>
      <c r="D12" s="857" t="str">
        <f>IF(SUM(M15:M55,M63:M103,M111:M151)=0,"",SUM(M15:M55,M63:M103,M111:M151))</f>
        <v/>
      </c>
      <c r="E12" s="857"/>
      <c r="F12" s="857"/>
      <c r="G12" s="857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7" t="s">
        <v>1</v>
      </c>
      <c r="C14" s="978" t="s">
        <v>8</v>
      </c>
      <c r="D14" s="978"/>
      <c r="E14" s="978"/>
      <c r="F14" s="978"/>
      <c r="G14" s="978"/>
      <c r="H14" s="978"/>
      <c r="I14" s="978"/>
      <c r="J14" s="978"/>
      <c r="K14" s="978"/>
      <c r="L14" s="978"/>
      <c r="M14" s="576" t="s">
        <v>190</v>
      </c>
      <c r="N14" s="587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968"/>
      <c r="D15" s="969"/>
      <c r="E15" s="969"/>
      <c r="F15" s="969"/>
      <c r="G15" s="969"/>
      <c r="H15" s="969"/>
      <c r="I15" s="969"/>
      <c r="J15" s="969"/>
      <c r="K15" s="969"/>
      <c r="L15" s="970"/>
      <c r="M15" s="148"/>
      <c r="N15" s="579"/>
      <c r="O15" s="580"/>
    </row>
    <row r="16" spans="1:29" s="12" customFormat="1" ht="22.5" customHeight="1">
      <c r="A16" s="519"/>
      <c r="B16" s="102"/>
      <c r="C16" s="968"/>
      <c r="D16" s="969"/>
      <c r="E16" s="969"/>
      <c r="F16" s="969"/>
      <c r="G16" s="969"/>
      <c r="H16" s="969"/>
      <c r="I16" s="969"/>
      <c r="J16" s="969"/>
      <c r="K16" s="969"/>
      <c r="L16" s="970"/>
      <c r="M16" s="148"/>
      <c r="N16" s="579"/>
      <c r="O16" s="580"/>
    </row>
    <row r="17" spans="1:15" s="12" customFormat="1" ht="22.5" customHeight="1">
      <c r="A17" s="519"/>
      <c r="B17" s="102"/>
      <c r="C17" s="968"/>
      <c r="D17" s="969"/>
      <c r="E17" s="969"/>
      <c r="F17" s="969"/>
      <c r="G17" s="969"/>
      <c r="H17" s="969"/>
      <c r="I17" s="969"/>
      <c r="J17" s="969"/>
      <c r="K17" s="969"/>
      <c r="L17" s="970"/>
      <c r="M17" s="148"/>
      <c r="N17" s="579"/>
      <c r="O17" s="580"/>
    </row>
    <row r="18" spans="1:15" s="12" customFormat="1" ht="22.5" customHeight="1">
      <c r="A18" s="519"/>
      <c r="B18" s="102"/>
      <c r="C18" s="968"/>
      <c r="D18" s="969"/>
      <c r="E18" s="969"/>
      <c r="F18" s="969"/>
      <c r="G18" s="969"/>
      <c r="H18" s="969"/>
      <c r="I18" s="969"/>
      <c r="J18" s="969"/>
      <c r="K18" s="969"/>
      <c r="L18" s="970"/>
      <c r="M18" s="148"/>
      <c r="N18" s="579"/>
      <c r="O18" s="580"/>
    </row>
    <row r="19" spans="1:15" s="12" customFormat="1" ht="22.5" customHeight="1">
      <c r="A19" s="519"/>
      <c r="B19" s="102"/>
      <c r="C19" s="968"/>
      <c r="D19" s="969"/>
      <c r="E19" s="969"/>
      <c r="F19" s="969"/>
      <c r="G19" s="969"/>
      <c r="H19" s="969"/>
      <c r="I19" s="969"/>
      <c r="J19" s="969"/>
      <c r="K19" s="969"/>
      <c r="L19" s="970"/>
      <c r="M19" s="148"/>
      <c r="N19" s="579"/>
      <c r="O19" s="580"/>
    </row>
    <row r="20" spans="1:15" s="12" customFormat="1" ht="22.5" customHeight="1">
      <c r="A20" s="519"/>
      <c r="B20" s="102"/>
      <c r="C20" s="968"/>
      <c r="D20" s="969"/>
      <c r="E20" s="969"/>
      <c r="F20" s="969"/>
      <c r="G20" s="969"/>
      <c r="H20" s="969"/>
      <c r="I20" s="969"/>
      <c r="J20" s="969"/>
      <c r="K20" s="969"/>
      <c r="L20" s="970"/>
      <c r="M20" s="148"/>
      <c r="N20" s="579"/>
      <c r="O20" s="580"/>
    </row>
    <row r="21" spans="1:15" s="12" customFormat="1" ht="22.5" customHeight="1">
      <c r="A21" s="519"/>
      <c r="B21" s="102"/>
      <c r="C21" s="968"/>
      <c r="D21" s="969"/>
      <c r="E21" s="969"/>
      <c r="F21" s="969"/>
      <c r="G21" s="969"/>
      <c r="H21" s="969"/>
      <c r="I21" s="969"/>
      <c r="J21" s="969"/>
      <c r="K21" s="969"/>
      <c r="L21" s="970"/>
      <c r="M21" s="148"/>
      <c r="N21" s="579"/>
      <c r="O21" s="580"/>
    </row>
    <row r="22" spans="1:15" s="12" customFormat="1" ht="22.5" customHeight="1">
      <c r="A22" s="519"/>
      <c r="B22" s="102"/>
      <c r="C22" s="968"/>
      <c r="D22" s="969"/>
      <c r="E22" s="969"/>
      <c r="F22" s="969"/>
      <c r="G22" s="969"/>
      <c r="H22" s="969"/>
      <c r="I22" s="969"/>
      <c r="J22" s="969"/>
      <c r="K22" s="969"/>
      <c r="L22" s="970"/>
      <c r="M22" s="148"/>
      <c r="N22" s="579"/>
      <c r="O22" s="580"/>
    </row>
    <row r="23" spans="1:15" s="12" customFormat="1" ht="22.5" customHeight="1">
      <c r="A23" s="519"/>
      <c r="B23" s="102"/>
      <c r="C23" s="968"/>
      <c r="D23" s="969"/>
      <c r="E23" s="969"/>
      <c r="F23" s="969"/>
      <c r="G23" s="969"/>
      <c r="H23" s="969"/>
      <c r="I23" s="969"/>
      <c r="J23" s="969"/>
      <c r="K23" s="969"/>
      <c r="L23" s="970"/>
      <c r="M23" s="148"/>
      <c r="N23" s="579"/>
      <c r="O23" s="580"/>
    </row>
    <row r="24" spans="1:15" s="12" customFormat="1" ht="22.5" customHeight="1">
      <c r="A24" s="519"/>
      <c r="B24" s="102"/>
      <c r="C24" s="968"/>
      <c r="D24" s="969"/>
      <c r="E24" s="969"/>
      <c r="F24" s="969"/>
      <c r="G24" s="969"/>
      <c r="H24" s="969"/>
      <c r="I24" s="969"/>
      <c r="J24" s="969"/>
      <c r="K24" s="969"/>
      <c r="L24" s="970"/>
      <c r="M24" s="148"/>
      <c r="N24" s="579"/>
      <c r="O24" s="580"/>
    </row>
    <row r="25" spans="1:15" s="12" customFormat="1" ht="22.5" customHeight="1">
      <c r="A25" s="519"/>
      <c r="B25" s="102"/>
      <c r="C25" s="968"/>
      <c r="D25" s="969"/>
      <c r="E25" s="969"/>
      <c r="F25" s="969"/>
      <c r="G25" s="969"/>
      <c r="H25" s="969"/>
      <c r="I25" s="969"/>
      <c r="J25" s="969"/>
      <c r="K25" s="969"/>
      <c r="L25" s="970"/>
      <c r="M25" s="148"/>
      <c r="N25" s="579"/>
      <c r="O25" s="580"/>
    </row>
    <row r="26" spans="1:15" s="12" customFormat="1" ht="22.5" customHeight="1">
      <c r="A26" s="519"/>
      <c r="B26" s="102"/>
      <c r="C26" s="968"/>
      <c r="D26" s="969"/>
      <c r="E26" s="969"/>
      <c r="F26" s="969"/>
      <c r="G26" s="969"/>
      <c r="H26" s="969"/>
      <c r="I26" s="969"/>
      <c r="J26" s="969"/>
      <c r="K26" s="969"/>
      <c r="L26" s="970"/>
      <c r="M26" s="148"/>
      <c r="N26" s="579"/>
      <c r="O26" s="580"/>
    </row>
    <row r="27" spans="1:15" s="12" customFormat="1" ht="22.5" customHeight="1">
      <c r="A27" s="519"/>
      <c r="B27" s="102"/>
      <c r="C27" s="968"/>
      <c r="D27" s="969"/>
      <c r="E27" s="969"/>
      <c r="F27" s="969"/>
      <c r="G27" s="969"/>
      <c r="H27" s="969"/>
      <c r="I27" s="969"/>
      <c r="J27" s="969"/>
      <c r="K27" s="969"/>
      <c r="L27" s="970"/>
      <c r="M27" s="148"/>
      <c r="N27" s="579"/>
      <c r="O27" s="580"/>
    </row>
    <row r="28" spans="1:15" s="12" customFormat="1" ht="22.5" customHeight="1">
      <c r="A28" s="519"/>
      <c r="B28" s="102"/>
      <c r="C28" s="968"/>
      <c r="D28" s="969"/>
      <c r="E28" s="969"/>
      <c r="F28" s="969"/>
      <c r="G28" s="969"/>
      <c r="H28" s="969"/>
      <c r="I28" s="969"/>
      <c r="J28" s="969"/>
      <c r="K28" s="969"/>
      <c r="L28" s="970"/>
      <c r="M28" s="148"/>
      <c r="N28" s="579"/>
      <c r="O28" s="580"/>
    </row>
    <row r="29" spans="1:15" s="12" customFormat="1" ht="22.5" customHeight="1">
      <c r="A29" s="519"/>
      <c r="B29" s="102"/>
      <c r="C29" s="968"/>
      <c r="D29" s="969"/>
      <c r="E29" s="969"/>
      <c r="F29" s="969"/>
      <c r="G29" s="969"/>
      <c r="H29" s="969"/>
      <c r="I29" s="969"/>
      <c r="J29" s="969"/>
      <c r="K29" s="969"/>
      <c r="L29" s="970"/>
      <c r="M29" s="148"/>
      <c r="N29" s="579"/>
      <c r="O29" s="580"/>
    </row>
    <row r="30" spans="1:15" s="12" customFormat="1" ht="22.5" customHeight="1">
      <c r="A30" s="519"/>
      <c r="B30" s="102"/>
      <c r="C30" s="968"/>
      <c r="D30" s="969"/>
      <c r="E30" s="969"/>
      <c r="F30" s="969"/>
      <c r="G30" s="969"/>
      <c r="H30" s="969"/>
      <c r="I30" s="969"/>
      <c r="J30" s="969"/>
      <c r="K30" s="969"/>
      <c r="L30" s="970"/>
      <c r="M30" s="148"/>
      <c r="N30" s="579"/>
      <c r="O30" s="580"/>
    </row>
    <row r="31" spans="1:15" s="12" customFormat="1" ht="22.5" customHeight="1">
      <c r="A31" s="519"/>
      <c r="B31" s="102"/>
      <c r="C31" s="968"/>
      <c r="D31" s="969"/>
      <c r="E31" s="969"/>
      <c r="F31" s="969"/>
      <c r="G31" s="969"/>
      <c r="H31" s="969"/>
      <c r="I31" s="969"/>
      <c r="J31" s="969"/>
      <c r="K31" s="969"/>
      <c r="L31" s="970"/>
      <c r="M31" s="148"/>
      <c r="N31" s="579"/>
      <c r="O31" s="580"/>
    </row>
    <row r="32" spans="1:15" s="12" customFormat="1" ht="22.5" customHeight="1">
      <c r="A32" s="519"/>
      <c r="B32" s="102"/>
      <c r="C32" s="968"/>
      <c r="D32" s="969"/>
      <c r="E32" s="969"/>
      <c r="F32" s="969"/>
      <c r="G32" s="969"/>
      <c r="H32" s="969"/>
      <c r="I32" s="969"/>
      <c r="J32" s="969"/>
      <c r="K32" s="969"/>
      <c r="L32" s="970"/>
      <c r="M32" s="148"/>
      <c r="N32" s="579"/>
      <c r="O32" s="580"/>
    </row>
    <row r="33" spans="1:15" s="12" customFormat="1" ht="22.5" customHeight="1">
      <c r="A33" s="519">
        <v>7</v>
      </c>
      <c r="B33" s="102"/>
      <c r="C33" s="968"/>
      <c r="D33" s="969"/>
      <c r="E33" s="969"/>
      <c r="F33" s="969"/>
      <c r="G33" s="969"/>
      <c r="H33" s="969"/>
      <c r="I33" s="969"/>
      <c r="J33" s="969"/>
      <c r="K33" s="969"/>
      <c r="L33" s="970"/>
      <c r="M33" s="148"/>
      <c r="N33" s="579"/>
      <c r="O33" s="580"/>
    </row>
    <row r="34" spans="1:15" s="12" customFormat="1" ht="22.5" customHeight="1">
      <c r="A34" s="519">
        <v>7</v>
      </c>
      <c r="B34" s="102"/>
      <c r="C34" s="968"/>
      <c r="D34" s="969"/>
      <c r="E34" s="969"/>
      <c r="F34" s="969"/>
      <c r="G34" s="969"/>
      <c r="H34" s="969"/>
      <c r="I34" s="969"/>
      <c r="J34" s="969"/>
      <c r="K34" s="969"/>
      <c r="L34" s="970"/>
      <c r="M34" s="148"/>
      <c r="N34" s="579"/>
      <c r="O34" s="580"/>
    </row>
    <row r="35" spans="1:15" s="12" customFormat="1" ht="22.5" customHeight="1">
      <c r="A35" s="519">
        <v>7</v>
      </c>
      <c r="B35" s="102"/>
      <c r="C35" s="968"/>
      <c r="D35" s="969"/>
      <c r="E35" s="969"/>
      <c r="F35" s="969"/>
      <c r="G35" s="969"/>
      <c r="H35" s="969"/>
      <c r="I35" s="969"/>
      <c r="J35" s="969"/>
      <c r="K35" s="969"/>
      <c r="L35" s="970"/>
      <c r="M35" s="148"/>
      <c r="N35" s="579"/>
      <c r="O35" s="580"/>
    </row>
    <row r="36" spans="1:15" s="12" customFormat="1" ht="22.5" customHeight="1">
      <c r="A36" s="519">
        <v>7</v>
      </c>
      <c r="B36" s="102"/>
      <c r="C36" s="968"/>
      <c r="D36" s="969"/>
      <c r="E36" s="969"/>
      <c r="F36" s="969"/>
      <c r="G36" s="969"/>
      <c r="H36" s="969"/>
      <c r="I36" s="969"/>
      <c r="J36" s="969"/>
      <c r="K36" s="969"/>
      <c r="L36" s="970"/>
      <c r="M36" s="148"/>
      <c r="N36" s="579"/>
      <c r="O36" s="580"/>
    </row>
    <row r="37" spans="1:15" s="12" customFormat="1" ht="22.5" customHeight="1">
      <c r="A37" s="519">
        <v>7</v>
      </c>
      <c r="B37" s="102"/>
      <c r="C37" s="968"/>
      <c r="D37" s="969"/>
      <c r="E37" s="969"/>
      <c r="F37" s="969"/>
      <c r="G37" s="969"/>
      <c r="H37" s="969"/>
      <c r="I37" s="969"/>
      <c r="J37" s="969"/>
      <c r="K37" s="969"/>
      <c r="L37" s="970"/>
      <c r="M37" s="148"/>
      <c r="N37" s="579"/>
      <c r="O37" s="580"/>
    </row>
    <row r="38" spans="1:15" s="12" customFormat="1" ht="22.5" customHeight="1">
      <c r="A38" s="519">
        <v>7</v>
      </c>
      <c r="B38" s="102"/>
      <c r="C38" s="968"/>
      <c r="D38" s="969"/>
      <c r="E38" s="969"/>
      <c r="F38" s="969"/>
      <c r="G38" s="969"/>
      <c r="H38" s="969"/>
      <c r="I38" s="969"/>
      <c r="J38" s="969"/>
      <c r="K38" s="969"/>
      <c r="L38" s="970"/>
      <c r="M38" s="148"/>
      <c r="N38" s="579"/>
      <c r="O38" s="580"/>
    </row>
    <row r="39" spans="1:15" s="12" customFormat="1" ht="22.5" customHeight="1">
      <c r="A39" s="519">
        <v>7</v>
      </c>
      <c r="B39" s="102"/>
      <c r="C39" s="968"/>
      <c r="D39" s="969"/>
      <c r="E39" s="969"/>
      <c r="F39" s="969"/>
      <c r="G39" s="969"/>
      <c r="H39" s="969"/>
      <c r="I39" s="969"/>
      <c r="J39" s="969"/>
      <c r="K39" s="969"/>
      <c r="L39" s="970"/>
      <c r="M39" s="148"/>
      <c r="N39" s="579"/>
      <c r="O39" s="580"/>
    </row>
    <row r="40" spans="1:15" s="12" customFormat="1" ht="22.5" customHeight="1">
      <c r="A40" s="519">
        <v>7</v>
      </c>
      <c r="B40" s="102"/>
      <c r="C40" s="968"/>
      <c r="D40" s="969"/>
      <c r="E40" s="969"/>
      <c r="F40" s="969"/>
      <c r="G40" s="969"/>
      <c r="H40" s="969"/>
      <c r="I40" s="969"/>
      <c r="J40" s="969"/>
      <c r="K40" s="969"/>
      <c r="L40" s="970"/>
      <c r="M40" s="148"/>
      <c r="N40" s="579"/>
      <c r="O40" s="580"/>
    </row>
    <row r="41" spans="1:15" s="12" customFormat="1" ht="22.5" customHeight="1">
      <c r="A41" s="519">
        <v>7</v>
      </c>
      <c r="B41" s="102"/>
      <c r="C41" s="968"/>
      <c r="D41" s="969"/>
      <c r="E41" s="969"/>
      <c r="F41" s="969"/>
      <c r="G41" s="969"/>
      <c r="H41" s="969"/>
      <c r="I41" s="969"/>
      <c r="J41" s="969"/>
      <c r="K41" s="969"/>
      <c r="L41" s="970"/>
      <c r="M41" s="148"/>
      <c r="N41" s="579"/>
      <c r="O41" s="580"/>
    </row>
    <row r="42" spans="1:15" s="12" customFormat="1" ht="22.5" customHeight="1">
      <c r="A42" s="519"/>
      <c r="B42" s="102"/>
      <c r="C42" s="968"/>
      <c r="D42" s="969"/>
      <c r="E42" s="969"/>
      <c r="F42" s="969"/>
      <c r="G42" s="969"/>
      <c r="H42" s="969"/>
      <c r="I42" s="969"/>
      <c r="J42" s="969"/>
      <c r="K42" s="969"/>
      <c r="L42" s="970"/>
      <c r="M42" s="148"/>
      <c r="N42" s="579"/>
      <c r="O42" s="580"/>
    </row>
    <row r="43" spans="1:15" s="12" customFormat="1" ht="22.5" customHeight="1">
      <c r="A43" s="519"/>
      <c r="B43" s="102"/>
      <c r="C43" s="968"/>
      <c r="D43" s="969"/>
      <c r="E43" s="969"/>
      <c r="F43" s="969"/>
      <c r="G43" s="969"/>
      <c r="H43" s="969"/>
      <c r="I43" s="969"/>
      <c r="J43" s="969"/>
      <c r="K43" s="969"/>
      <c r="L43" s="970"/>
      <c r="M43" s="148"/>
      <c r="N43" s="579"/>
      <c r="O43" s="580"/>
    </row>
    <row r="44" spans="1:15" s="12" customFormat="1" ht="22.5" customHeight="1">
      <c r="A44" s="519"/>
      <c r="B44" s="102"/>
      <c r="C44" s="968"/>
      <c r="D44" s="969"/>
      <c r="E44" s="969"/>
      <c r="F44" s="969"/>
      <c r="G44" s="969"/>
      <c r="H44" s="969"/>
      <c r="I44" s="969"/>
      <c r="J44" s="969"/>
      <c r="K44" s="969"/>
      <c r="L44" s="970"/>
      <c r="M44" s="148"/>
      <c r="N44" s="579"/>
      <c r="O44" s="580"/>
    </row>
    <row r="45" spans="1:15" s="12" customFormat="1" ht="22.5" customHeight="1">
      <c r="A45" s="519"/>
      <c r="B45" s="102"/>
      <c r="C45" s="968"/>
      <c r="D45" s="969"/>
      <c r="E45" s="969"/>
      <c r="F45" s="969"/>
      <c r="G45" s="969"/>
      <c r="H45" s="969"/>
      <c r="I45" s="969"/>
      <c r="J45" s="969"/>
      <c r="K45" s="969"/>
      <c r="L45" s="970"/>
      <c r="M45" s="148"/>
      <c r="N45" s="579"/>
      <c r="O45" s="580"/>
    </row>
    <row r="46" spans="1:15" s="12" customFormat="1" ht="22.5" customHeight="1">
      <c r="A46" s="519"/>
      <c r="B46" s="102"/>
      <c r="C46" s="968"/>
      <c r="D46" s="969"/>
      <c r="E46" s="969"/>
      <c r="F46" s="969"/>
      <c r="G46" s="969"/>
      <c r="H46" s="969"/>
      <c r="I46" s="969"/>
      <c r="J46" s="969"/>
      <c r="K46" s="969"/>
      <c r="L46" s="970"/>
      <c r="M46" s="148"/>
      <c r="N46" s="579"/>
      <c r="O46" s="580"/>
    </row>
    <row r="47" spans="1:15" s="12" customFormat="1" ht="22.5" customHeight="1">
      <c r="A47" s="519"/>
      <c r="B47" s="102"/>
      <c r="C47" s="968"/>
      <c r="D47" s="969"/>
      <c r="E47" s="969"/>
      <c r="F47" s="969"/>
      <c r="G47" s="969"/>
      <c r="H47" s="969"/>
      <c r="I47" s="969"/>
      <c r="J47" s="969"/>
      <c r="K47" s="969"/>
      <c r="L47" s="970"/>
      <c r="M47" s="148"/>
      <c r="N47" s="579"/>
      <c r="O47" s="580"/>
    </row>
    <row r="48" spans="1:15" s="12" customFormat="1" ht="22.5" customHeight="1">
      <c r="A48" s="519"/>
      <c r="B48" s="102"/>
      <c r="C48" s="968"/>
      <c r="D48" s="969"/>
      <c r="E48" s="969"/>
      <c r="F48" s="969"/>
      <c r="G48" s="969"/>
      <c r="H48" s="969"/>
      <c r="I48" s="969"/>
      <c r="J48" s="969"/>
      <c r="K48" s="969"/>
      <c r="L48" s="970"/>
      <c r="M48" s="148"/>
      <c r="N48" s="579"/>
      <c r="O48" s="580"/>
    </row>
    <row r="49" spans="1:241" s="12" customFormat="1" ht="22.5" customHeight="1">
      <c r="A49" s="519"/>
      <c r="B49" s="102"/>
      <c r="C49" s="968"/>
      <c r="D49" s="969"/>
      <c r="E49" s="969"/>
      <c r="F49" s="969"/>
      <c r="G49" s="969"/>
      <c r="H49" s="969"/>
      <c r="I49" s="969"/>
      <c r="J49" s="969"/>
      <c r="K49" s="969"/>
      <c r="L49" s="970"/>
      <c r="M49" s="148"/>
      <c r="N49" s="579"/>
      <c r="O49" s="580"/>
    </row>
    <row r="50" spans="1:241" s="12" customFormat="1" ht="22.5" customHeight="1">
      <c r="A50" s="519"/>
      <c r="B50" s="102"/>
      <c r="C50" s="968"/>
      <c r="D50" s="969"/>
      <c r="E50" s="969"/>
      <c r="F50" s="969"/>
      <c r="G50" s="969"/>
      <c r="H50" s="969"/>
      <c r="I50" s="969"/>
      <c r="J50" s="969"/>
      <c r="K50" s="969"/>
      <c r="L50" s="970"/>
      <c r="M50" s="148"/>
      <c r="N50" s="579"/>
      <c r="O50" s="580"/>
    </row>
    <row r="51" spans="1:241" s="12" customFormat="1" ht="22.5" customHeight="1">
      <c r="A51" s="519"/>
      <c r="B51" s="102"/>
      <c r="C51" s="968"/>
      <c r="D51" s="969"/>
      <c r="E51" s="969"/>
      <c r="F51" s="969"/>
      <c r="G51" s="969"/>
      <c r="H51" s="969"/>
      <c r="I51" s="969"/>
      <c r="J51" s="969"/>
      <c r="K51" s="969"/>
      <c r="L51" s="970"/>
      <c r="M51" s="148"/>
      <c r="N51" s="579"/>
      <c r="O51" s="580"/>
    </row>
    <row r="52" spans="1:241" s="12" customFormat="1" ht="22.5" customHeight="1">
      <c r="A52" s="519">
        <v>7</v>
      </c>
      <c r="B52" s="102"/>
      <c r="C52" s="968"/>
      <c r="D52" s="969"/>
      <c r="E52" s="969"/>
      <c r="F52" s="969"/>
      <c r="G52" s="969"/>
      <c r="H52" s="969"/>
      <c r="I52" s="969"/>
      <c r="J52" s="969"/>
      <c r="K52" s="969"/>
      <c r="L52" s="970"/>
      <c r="M52" s="148"/>
      <c r="N52" s="579"/>
      <c r="O52" s="580"/>
    </row>
    <row r="53" spans="1:241" s="12" customFormat="1" ht="22.5" customHeight="1">
      <c r="A53" s="519">
        <v>7</v>
      </c>
      <c r="B53" s="575"/>
      <c r="C53" s="968"/>
      <c r="D53" s="969"/>
      <c r="E53" s="969"/>
      <c r="F53" s="969"/>
      <c r="G53" s="969"/>
      <c r="H53" s="969"/>
      <c r="I53" s="969"/>
      <c r="J53" s="969"/>
      <c r="K53" s="969"/>
      <c r="L53" s="970"/>
      <c r="M53" s="148"/>
      <c r="N53" s="579"/>
      <c r="O53" s="580"/>
    </row>
    <row r="54" spans="1:241" s="12" customFormat="1" ht="22.5" customHeight="1">
      <c r="A54" s="519">
        <v>7</v>
      </c>
      <c r="B54" s="575"/>
      <c r="C54" s="968"/>
      <c r="D54" s="969"/>
      <c r="E54" s="969"/>
      <c r="F54" s="969"/>
      <c r="G54" s="969"/>
      <c r="H54" s="969"/>
      <c r="I54" s="969"/>
      <c r="J54" s="969"/>
      <c r="K54" s="969"/>
      <c r="L54" s="970"/>
      <c r="M54" s="148"/>
      <c r="N54" s="579"/>
      <c r="O54" s="580"/>
    </row>
    <row r="55" spans="1:241" s="12" customFormat="1" ht="22.5" customHeight="1">
      <c r="A55" s="519">
        <v>7</v>
      </c>
      <c r="B55" s="575"/>
      <c r="C55" s="968"/>
      <c r="D55" s="969"/>
      <c r="E55" s="969"/>
      <c r="F55" s="969"/>
      <c r="G55" s="969"/>
      <c r="H55" s="969"/>
      <c r="I55" s="969"/>
      <c r="J55" s="969"/>
      <c r="K55" s="969"/>
      <c r="L55" s="970"/>
      <c r="M55" s="148"/>
      <c r="N55" s="579"/>
      <c r="O55" s="580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967" t="s">
        <v>6</v>
      </c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270"/>
    </row>
    <row r="58" spans="1:241" ht="12.75" customHeight="1">
      <c r="A58" s="489"/>
      <c r="B58" s="282" t="str">
        <f>'1-MPN'!B67</f>
        <v>FAPESP,  JUNHO DE 2014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4"/>
    </row>
    <row r="60" spans="1:241">
      <c r="A60" s="490"/>
      <c r="B60" s="20" t="str">
        <f>B6</f>
        <v>3- MATERIAL DE CONSUMO A SER ADQUIRIDO NO BRASIL - CONVÊNIO FAPESP (BIOTA) – NSF (Dimensions of Biodiversity)</v>
      </c>
      <c r="O60" s="574"/>
    </row>
    <row r="61" spans="1:241" ht="15.75" customHeight="1">
      <c r="A61" s="489"/>
      <c r="B61" s="977" t="s">
        <v>1</v>
      </c>
      <c r="C61" s="978" t="s">
        <v>8</v>
      </c>
      <c r="D61" s="849"/>
      <c r="E61" s="849"/>
      <c r="F61" s="849"/>
      <c r="G61" s="849"/>
      <c r="H61" s="849"/>
      <c r="I61" s="849"/>
      <c r="J61" s="849"/>
      <c r="K61" s="849"/>
      <c r="L61" s="849"/>
      <c r="M61" s="979" t="s">
        <v>190</v>
      </c>
      <c r="N61" s="981" t="s">
        <v>2</v>
      </c>
      <c r="O61" s="574"/>
    </row>
    <row r="62" spans="1:241" s="20" customFormat="1" ht="15.75" customHeight="1">
      <c r="A62" s="496"/>
      <c r="B62" s="977"/>
      <c r="C62" s="849"/>
      <c r="D62" s="849"/>
      <c r="E62" s="849"/>
      <c r="F62" s="849"/>
      <c r="G62" s="849"/>
      <c r="H62" s="849"/>
      <c r="I62" s="849"/>
      <c r="J62" s="849"/>
      <c r="K62" s="849"/>
      <c r="L62" s="849"/>
      <c r="M62" s="980"/>
      <c r="N62" s="843"/>
      <c r="O62" s="487"/>
    </row>
    <row r="63" spans="1:241" s="12" customFormat="1" ht="22.5" customHeight="1">
      <c r="A63" s="519">
        <v>7</v>
      </c>
      <c r="B63" s="187"/>
      <c r="C63" s="968"/>
      <c r="D63" s="969"/>
      <c r="E63" s="969"/>
      <c r="F63" s="969"/>
      <c r="G63" s="969"/>
      <c r="H63" s="969"/>
      <c r="I63" s="969"/>
      <c r="J63" s="969"/>
      <c r="K63" s="969"/>
      <c r="L63" s="970"/>
      <c r="M63" s="148"/>
      <c r="N63" s="579"/>
      <c r="O63" s="580"/>
      <c r="IG63" s="581"/>
    </row>
    <row r="64" spans="1:241" s="12" customFormat="1" ht="22.5" customHeight="1">
      <c r="A64" s="519"/>
      <c r="B64" s="102"/>
      <c r="C64" s="968"/>
      <c r="D64" s="969"/>
      <c r="E64" s="969"/>
      <c r="F64" s="969"/>
      <c r="G64" s="969"/>
      <c r="H64" s="969"/>
      <c r="I64" s="969"/>
      <c r="J64" s="969"/>
      <c r="K64" s="969"/>
      <c r="L64" s="970"/>
      <c r="M64" s="148"/>
      <c r="N64" s="579"/>
      <c r="O64" s="580"/>
      <c r="IG64" s="581"/>
    </row>
    <row r="65" spans="1:241" s="12" customFormat="1" ht="22.5" customHeight="1">
      <c r="A65" s="519"/>
      <c r="B65" s="102"/>
      <c r="C65" s="968"/>
      <c r="D65" s="969"/>
      <c r="E65" s="969"/>
      <c r="F65" s="969"/>
      <c r="G65" s="969"/>
      <c r="H65" s="969"/>
      <c r="I65" s="969"/>
      <c r="J65" s="969"/>
      <c r="K65" s="969"/>
      <c r="L65" s="970"/>
      <c r="M65" s="148"/>
      <c r="N65" s="579"/>
      <c r="O65" s="580"/>
      <c r="IG65" s="581"/>
    </row>
    <row r="66" spans="1:241" s="12" customFormat="1" ht="22.5" customHeight="1">
      <c r="A66" s="519"/>
      <c r="B66" s="102"/>
      <c r="C66" s="968"/>
      <c r="D66" s="969"/>
      <c r="E66" s="969"/>
      <c r="F66" s="969"/>
      <c r="G66" s="969"/>
      <c r="H66" s="969"/>
      <c r="I66" s="969"/>
      <c r="J66" s="969"/>
      <c r="K66" s="969"/>
      <c r="L66" s="970"/>
      <c r="M66" s="148"/>
      <c r="N66" s="579"/>
      <c r="O66" s="580"/>
      <c r="IG66" s="581"/>
    </row>
    <row r="67" spans="1:241" s="12" customFormat="1" ht="22.5" customHeight="1">
      <c r="A67" s="519"/>
      <c r="B67" s="102"/>
      <c r="C67" s="968"/>
      <c r="D67" s="969"/>
      <c r="E67" s="969"/>
      <c r="F67" s="969"/>
      <c r="G67" s="969"/>
      <c r="H67" s="969"/>
      <c r="I67" s="969"/>
      <c r="J67" s="969"/>
      <c r="K67" s="969"/>
      <c r="L67" s="970"/>
      <c r="M67" s="148"/>
      <c r="N67" s="579"/>
      <c r="O67" s="580"/>
      <c r="IG67" s="581"/>
    </row>
    <row r="68" spans="1:241" s="12" customFormat="1" ht="22.5" customHeight="1">
      <c r="A68" s="519"/>
      <c r="B68" s="102"/>
      <c r="C68" s="968"/>
      <c r="D68" s="969"/>
      <c r="E68" s="969"/>
      <c r="F68" s="969"/>
      <c r="G68" s="969"/>
      <c r="H68" s="969"/>
      <c r="I68" s="969"/>
      <c r="J68" s="969"/>
      <c r="K68" s="969"/>
      <c r="L68" s="970"/>
      <c r="M68" s="148"/>
      <c r="N68" s="579"/>
      <c r="O68" s="580"/>
      <c r="IG68" s="581"/>
    </row>
    <row r="69" spans="1:241" s="12" customFormat="1" ht="22.5" customHeight="1">
      <c r="A69" s="519"/>
      <c r="B69" s="102"/>
      <c r="C69" s="968"/>
      <c r="D69" s="969"/>
      <c r="E69" s="969"/>
      <c r="F69" s="969"/>
      <c r="G69" s="969"/>
      <c r="H69" s="969"/>
      <c r="I69" s="969"/>
      <c r="J69" s="969"/>
      <c r="K69" s="969"/>
      <c r="L69" s="970"/>
      <c r="M69" s="148"/>
      <c r="N69" s="579"/>
      <c r="O69" s="580"/>
      <c r="IG69" s="581"/>
    </row>
    <row r="70" spans="1:241" s="12" customFormat="1" ht="22.5" customHeight="1">
      <c r="A70" s="519"/>
      <c r="B70" s="102"/>
      <c r="C70" s="968"/>
      <c r="D70" s="969"/>
      <c r="E70" s="969"/>
      <c r="F70" s="969"/>
      <c r="G70" s="969"/>
      <c r="H70" s="969"/>
      <c r="I70" s="969"/>
      <c r="J70" s="969"/>
      <c r="K70" s="969"/>
      <c r="L70" s="970"/>
      <c r="M70" s="148"/>
      <c r="N70" s="579"/>
      <c r="O70" s="580"/>
      <c r="IG70" s="581"/>
    </row>
    <row r="71" spans="1:241" s="12" customFormat="1" ht="22.5" customHeight="1">
      <c r="A71" s="519"/>
      <c r="B71" s="102"/>
      <c r="C71" s="968"/>
      <c r="D71" s="969"/>
      <c r="E71" s="969"/>
      <c r="F71" s="969"/>
      <c r="G71" s="969"/>
      <c r="H71" s="969"/>
      <c r="I71" s="969"/>
      <c r="J71" s="969"/>
      <c r="K71" s="969"/>
      <c r="L71" s="970"/>
      <c r="M71" s="148"/>
      <c r="N71" s="579"/>
      <c r="O71" s="580"/>
      <c r="IG71" s="581"/>
    </row>
    <row r="72" spans="1:241" s="12" customFormat="1" ht="22.5" customHeight="1">
      <c r="A72" s="519"/>
      <c r="B72" s="102"/>
      <c r="C72" s="968"/>
      <c r="D72" s="969"/>
      <c r="E72" s="969"/>
      <c r="F72" s="969"/>
      <c r="G72" s="969"/>
      <c r="H72" s="969"/>
      <c r="I72" s="969"/>
      <c r="J72" s="969"/>
      <c r="K72" s="969"/>
      <c r="L72" s="970"/>
      <c r="M72" s="148"/>
      <c r="N72" s="579"/>
      <c r="O72" s="580"/>
      <c r="IG72" s="581"/>
    </row>
    <row r="73" spans="1:241" s="12" customFormat="1" ht="22.5" customHeight="1">
      <c r="A73" s="519"/>
      <c r="B73" s="102"/>
      <c r="C73" s="968"/>
      <c r="D73" s="969"/>
      <c r="E73" s="969"/>
      <c r="F73" s="969"/>
      <c r="G73" s="969"/>
      <c r="H73" s="969"/>
      <c r="I73" s="969"/>
      <c r="J73" s="969"/>
      <c r="K73" s="969"/>
      <c r="L73" s="970"/>
      <c r="M73" s="148"/>
      <c r="N73" s="579"/>
      <c r="O73" s="580"/>
      <c r="IG73" s="581"/>
    </row>
    <row r="74" spans="1:241" s="12" customFormat="1" ht="22.5" customHeight="1">
      <c r="A74" s="519"/>
      <c r="B74" s="102"/>
      <c r="C74" s="968"/>
      <c r="D74" s="969"/>
      <c r="E74" s="969"/>
      <c r="F74" s="969"/>
      <c r="G74" s="969"/>
      <c r="H74" s="969"/>
      <c r="I74" s="969"/>
      <c r="J74" s="969"/>
      <c r="K74" s="969"/>
      <c r="L74" s="970"/>
      <c r="M74" s="148"/>
      <c r="N74" s="579"/>
      <c r="O74" s="580"/>
      <c r="IG74" s="581"/>
    </row>
    <row r="75" spans="1:241" s="12" customFormat="1" ht="22.5" customHeight="1">
      <c r="A75" s="519"/>
      <c r="B75" s="102"/>
      <c r="C75" s="968"/>
      <c r="D75" s="969"/>
      <c r="E75" s="969"/>
      <c r="F75" s="969"/>
      <c r="G75" s="969"/>
      <c r="H75" s="969"/>
      <c r="I75" s="969"/>
      <c r="J75" s="969"/>
      <c r="K75" s="969"/>
      <c r="L75" s="970"/>
      <c r="M75" s="148"/>
      <c r="N75" s="579"/>
      <c r="O75" s="580"/>
      <c r="IG75" s="581"/>
    </row>
    <row r="76" spans="1:241" s="12" customFormat="1" ht="22.5" customHeight="1">
      <c r="A76" s="519"/>
      <c r="B76" s="102"/>
      <c r="C76" s="968"/>
      <c r="D76" s="969"/>
      <c r="E76" s="969"/>
      <c r="F76" s="969"/>
      <c r="G76" s="969"/>
      <c r="H76" s="969"/>
      <c r="I76" s="969"/>
      <c r="J76" s="969"/>
      <c r="K76" s="969"/>
      <c r="L76" s="970"/>
      <c r="M76" s="148"/>
      <c r="N76" s="579"/>
      <c r="O76" s="580"/>
      <c r="IG76" s="581"/>
    </row>
    <row r="77" spans="1:241" s="12" customFormat="1" ht="22.5" customHeight="1">
      <c r="A77" s="519"/>
      <c r="B77" s="102"/>
      <c r="C77" s="968"/>
      <c r="D77" s="969"/>
      <c r="E77" s="969"/>
      <c r="F77" s="969"/>
      <c r="G77" s="969"/>
      <c r="H77" s="969"/>
      <c r="I77" s="969"/>
      <c r="J77" s="969"/>
      <c r="K77" s="969"/>
      <c r="L77" s="970"/>
      <c r="M77" s="148"/>
      <c r="N77" s="579"/>
      <c r="O77" s="580"/>
    </row>
    <row r="78" spans="1:241" s="12" customFormat="1" ht="22.5" customHeight="1">
      <c r="A78" s="519"/>
      <c r="B78" s="102"/>
      <c r="C78" s="968"/>
      <c r="D78" s="969"/>
      <c r="E78" s="969"/>
      <c r="F78" s="969"/>
      <c r="G78" s="969"/>
      <c r="H78" s="969"/>
      <c r="I78" s="969"/>
      <c r="J78" s="969"/>
      <c r="K78" s="969"/>
      <c r="L78" s="970"/>
      <c r="M78" s="148"/>
      <c r="N78" s="579"/>
      <c r="O78" s="580"/>
    </row>
    <row r="79" spans="1:241" s="12" customFormat="1" ht="22.5" customHeight="1">
      <c r="A79" s="519"/>
      <c r="B79" s="102"/>
      <c r="C79" s="968"/>
      <c r="D79" s="969"/>
      <c r="E79" s="969"/>
      <c r="F79" s="969"/>
      <c r="G79" s="969"/>
      <c r="H79" s="969"/>
      <c r="I79" s="969"/>
      <c r="J79" s="969"/>
      <c r="K79" s="969"/>
      <c r="L79" s="970"/>
      <c r="M79" s="148"/>
      <c r="N79" s="579"/>
      <c r="O79" s="580"/>
    </row>
    <row r="80" spans="1:241" s="12" customFormat="1" ht="22.5" customHeight="1">
      <c r="A80" s="519"/>
      <c r="B80" s="102"/>
      <c r="C80" s="968"/>
      <c r="D80" s="969"/>
      <c r="E80" s="969"/>
      <c r="F80" s="969"/>
      <c r="G80" s="969"/>
      <c r="H80" s="969"/>
      <c r="I80" s="969"/>
      <c r="J80" s="969"/>
      <c r="K80" s="969"/>
      <c r="L80" s="970"/>
      <c r="M80" s="148"/>
      <c r="N80" s="579"/>
      <c r="O80" s="580"/>
    </row>
    <row r="81" spans="1:241" s="12" customFormat="1" ht="22.5" customHeight="1">
      <c r="A81" s="519"/>
      <c r="B81" s="102"/>
      <c r="C81" s="968"/>
      <c r="D81" s="969"/>
      <c r="E81" s="969"/>
      <c r="F81" s="969"/>
      <c r="G81" s="969"/>
      <c r="H81" s="969"/>
      <c r="I81" s="969"/>
      <c r="J81" s="969"/>
      <c r="K81" s="969"/>
      <c r="L81" s="970"/>
      <c r="M81" s="148"/>
      <c r="N81" s="579"/>
      <c r="O81" s="580"/>
    </row>
    <row r="82" spans="1:241" s="12" customFormat="1" ht="22.5" customHeight="1">
      <c r="A82" s="519"/>
      <c r="B82" s="102"/>
      <c r="C82" s="968"/>
      <c r="D82" s="969"/>
      <c r="E82" s="969"/>
      <c r="F82" s="969"/>
      <c r="G82" s="969"/>
      <c r="H82" s="969"/>
      <c r="I82" s="969"/>
      <c r="J82" s="969"/>
      <c r="K82" s="969"/>
      <c r="L82" s="970"/>
      <c r="M82" s="148"/>
      <c r="N82" s="579"/>
      <c r="O82" s="580"/>
    </row>
    <row r="83" spans="1:241" s="12" customFormat="1" ht="22.5" customHeight="1">
      <c r="A83" s="519"/>
      <c r="B83" s="102"/>
      <c r="C83" s="968"/>
      <c r="D83" s="969"/>
      <c r="E83" s="969"/>
      <c r="F83" s="969"/>
      <c r="G83" s="969"/>
      <c r="H83" s="969"/>
      <c r="I83" s="969"/>
      <c r="J83" s="969"/>
      <c r="K83" s="969"/>
      <c r="L83" s="970"/>
      <c r="M83" s="148"/>
      <c r="N83" s="579"/>
      <c r="O83" s="580"/>
    </row>
    <row r="84" spans="1:241" s="12" customFormat="1" ht="22.5" customHeight="1">
      <c r="A84" s="519"/>
      <c r="B84" s="102"/>
      <c r="C84" s="968"/>
      <c r="D84" s="969"/>
      <c r="E84" s="969"/>
      <c r="F84" s="969"/>
      <c r="G84" s="969"/>
      <c r="H84" s="969"/>
      <c r="I84" s="969"/>
      <c r="J84" s="969"/>
      <c r="K84" s="969"/>
      <c r="L84" s="970"/>
      <c r="M84" s="148"/>
      <c r="N84" s="579"/>
      <c r="O84" s="580"/>
    </row>
    <row r="85" spans="1:241" s="12" customFormat="1" ht="22.5" customHeight="1">
      <c r="A85" s="519"/>
      <c r="B85" s="102"/>
      <c r="C85" s="968"/>
      <c r="D85" s="969"/>
      <c r="E85" s="969"/>
      <c r="F85" s="969"/>
      <c r="G85" s="969"/>
      <c r="H85" s="969"/>
      <c r="I85" s="969"/>
      <c r="J85" s="969"/>
      <c r="K85" s="969"/>
      <c r="L85" s="970"/>
      <c r="M85" s="148"/>
      <c r="N85" s="579"/>
      <c r="O85" s="580"/>
    </row>
    <row r="86" spans="1:241" s="12" customFormat="1" ht="22.5" customHeight="1">
      <c r="A86" s="519"/>
      <c r="B86" s="102"/>
      <c r="C86" s="968"/>
      <c r="D86" s="969"/>
      <c r="E86" s="969"/>
      <c r="F86" s="969"/>
      <c r="G86" s="969"/>
      <c r="H86" s="969"/>
      <c r="I86" s="969"/>
      <c r="J86" s="969"/>
      <c r="K86" s="969"/>
      <c r="L86" s="970"/>
      <c r="M86" s="148"/>
      <c r="N86" s="579"/>
      <c r="O86" s="580"/>
    </row>
    <row r="87" spans="1:241" s="12" customFormat="1" ht="22.5" customHeight="1">
      <c r="A87" s="519"/>
      <c r="B87" s="102"/>
      <c r="C87" s="968"/>
      <c r="D87" s="969"/>
      <c r="E87" s="969"/>
      <c r="F87" s="969"/>
      <c r="G87" s="969"/>
      <c r="H87" s="969"/>
      <c r="I87" s="969"/>
      <c r="J87" s="969"/>
      <c r="K87" s="969"/>
      <c r="L87" s="970"/>
      <c r="M87" s="148"/>
      <c r="N87" s="579"/>
      <c r="O87" s="580"/>
    </row>
    <row r="88" spans="1:241" s="12" customFormat="1" ht="22.5" customHeight="1">
      <c r="A88" s="519"/>
      <c r="B88" s="102"/>
      <c r="C88" s="968"/>
      <c r="D88" s="969"/>
      <c r="E88" s="969"/>
      <c r="F88" s="969"/>
      <c r="G88" s="969"/>
      <c r="H88" s="969"/>
      <c r="I88" s="969"/>
      <c r="J88" s="969"/>
      <c r="K88" s="969"/>
      <c r="L88" s="970"/>
      <c r="M88" s="148"/>
      <c r="N88" s="579"/>
      <c r="O88" s="580"/>
    </row>
    <row r="89" spans="1:241" s="12" customFormat="1" ht="22.5" customHeight="1">
      <c r="A89" s="519"/>
      <c r="B89" s="102"/>
      <c r="C89" s="968"/>
      <c r="D89" s="969"/>
      <c r="E89" s="969"/>
      <c r="F89" s="969"/>
      <c r="G89" s="969"/>
      <c r="H89" s="969"/>
      <c r="I89" s="969"/>
      <c r="J89" s="969"/>
      <c r="K89" s="969"/>
      <c r="L89" s="970"/>
      <c r="M89" s="148"/>
      <c r="N89" s="579"/>
      <c r="O89" s="580"/>
    </row>
    <row r="90" spans="1:241" s="12" customFormat="1" ht="22.5" customHeight="1">
      <c r="A90" s="519"/>
      <c r="B90" s="187"/>
      <c r="C90" s="968"/>
      <c r="D90" s="969"/>
      <c r="E90" s="969"/>
      <c r="F90" s="969"/>
      <c r="G90" s="969"/>
      <c r="H90" s="969"/>
      <c r="I90" s="969"/>
      <c r="J90" s="969"/>
      <c r="K90" s="969"/>
      <c r="L90" s="970"/>
      <c r="M90" s="148"/>
      <c r="N90" s="579"/>
      <c r="O90" s="580"/>
      <c r="IG90" s="581"/>
    </row>
    <row r="91" spans="1:241" s="12" customFormat="1" ht="22.5" customHeight="1">
      <c r="A91" s="519"/>
      <c r="B91" s="102"/>
      <c r="C91" s="968"/>
      <c r="D91" s="969"/>
      <c r="E91" s="969"/>
      <c r="F91" s="969"/>
      <c r="G91" s="969"/>
      <c r="H91" s="969"/>
      <c r="I91" s="969"/>
      <c r="J91" s="969"/>
      <c r="K91" s="969"/>
      <c r="L91" s="970"/>
      <c r="M91" s="148"/>
      <c r="N91" s="579"/>
      <c r="O91" s="580"/>
      <c r="IG91" s="581"/>
    </row>
    <row r="92" spans="1:241" s="12" customFormat="1" ht="22.5" customHeight="1">
      <c r="A92" s="519"/>
      <c r="B92" s="102"/>
      <c r="C92" s="968"/>
      <c r="D92" s="969"/>
      <c r="E92" s="969"/>
      <c r="F92" s="969"/>
      <c r="G92" s="969"/>
      <c r="H92" s="969"/>
      <c r="I92" s="969"/>
      <c r="J92" s="969"/>
      <c r="K92" s="969"/>
      <c r="L92" s="970"/>
      <c r="M92" s="148"/>
      <c r="N92" s="579"/>
      <c r="O92" s="580"/>
      <c r="IG92" s="581"/>
    </row>
    <row r="93" spans="1:241" s="12" customFormat="1" ht="22.5" customHeight="1">
      <c r="A93" s="519"/>
      <c r="B93" s="102"/>
      <c r="C93" s="968"/>
      <c r="D93" s="969"/>
      <c r="E93" s="969"/>
      <c r="F93" s="969"/>
      <c r="G93" s="969"/>
      <c r="H93" s="969"/>
      <c r="I93" s="969"/>
      <c r="J93" s="969"/>
      <c r="K93" s="969"/>
      <c r="L93" s="970"/>
      <c r="M93" s="148"/>
      <c r="N93" s="579"/>
      <c r="O93" s="580"/>
    </row>
    <row r="94" spans="1:241" s="12" customFormat="1" ht="22.5" customHeight="1">
      <c r="A94" s="519"/>
      <c r="B94" s="102"/>
      <c r="C94" s="968"/>
      <c r="D94" s="969"/>
      <c r="E94" s="969"/>
      <c r="F94" s="969"/>
      <c r="G94" s="969"/>
      <c r="H94" s="969"/>
      <c r="I94" s="969"/>
      <c r="J94" s="969"/>
      <c r="K94" s="969"/>
      <c r="L94" s="970"/>
      <c r="M94" s="148"/>
      <c r="N94" s="579"/>
      <c r="O94" s="580"/>
    </row>
    <row r="95" spans="1:241" s="12" customFormat="1" ht="22.5" customHeight="1">
      <c r="A95" s="519"/>
      <c r="B95" s="102"/>
      <c r="C95" s="968"/>
      <c r="D95" s="969"/>
      <c r="E95" s="969"/>
      <c r="F95" s="969"/>
      <c r="G95" s="969"/>
      <c r="H95" s="969"/>
      <c r="I95" s="969"/>
      <c r="J95" s="969"/>
      <c r="K95" s="969"/>
      <c r="L95" s="970"/>
      <c r="M95" s="148"/>
      <c r="N95" s="579"/>
      <c r="O95" s="580"/>
    </row>
    <row r="96" spans="1:241" s="12" customFormat="1" ht="22.5" customHeight="1">
      <c r="A96" s="519"/>
      <c r="B96" s="102"/>
      <c r="C96" s="968"/>
      <c r="D96" s="969"/>
      <c r="E96" s="969"/>
      <c r="F96" s="969"/>
      <c r="G96" s="969"/>
      <c r="H96" s="969"/>
      <c r="I96" s="969"/>
      <c r="J96" s="969"/>
      <c r="K96" s="969"/>
      <c r="L96" s="970"/>
      <c r="M96" s="148"/>
      <c r="N96" s="579"/>
      <c r="O96" s="580"/>
    </row>
    <row r="97" spans="1:15" s="12" customFormat="1" ht="22.5" customHeight="1">
      <c r="A97" s="519"/>
      <c r="B97" s="102"/>
      <c r="C97" s="968"/>
      <c r="D97" s="969"/>
      <c r="E97" s="969"/>
      <c r="F97" s="969"/>
      <c r="G97" s="969"/>
      <c r="H97" s="969"/>
      <c r="I97" s="969"/>
      <c r="J97" s="969"/>
      <c r="K97" s="969"/>
      <c r="L97" s="970"/>
      <c r="M97" s="148"/>
      <c r="N97" s="579"/>
      <c r="O97" s="580"/>
    </row>
    <row r="98" spans="1:15" s="12" customFormat="1" ht="22.5" customHeight="1">
      <c r="A98" s="519"/>
      <c r="B98" s="102"/>
      <c r="C98" s="968"/>
      <c r="D98" s="969"/>
      <c r="E98" s="969"/>
      <c r="F98" s="969"/>
      <c r="G98" s="969"/>
      <c r="H98" s="969"/>
      <c r="I98" s="969"/>
      <c r="J98" s="969"/>
      <c r="K98" s="969"/>
      <c r="L98" s="970"/>
      <c r="M98" s="148"/>
      <c r="N98" s="579"/>
      <c r="O98" s="580"/>
    </row>
    <row r="99" spans="1:15" s="12" customFormat="1" ht="22.5" customHeight="1">
      <c r="A99" s="519"/>
      <c r="B99" s="102"/>
      <c r="C99" s="968"/>
      <c r="D99" s="969"/>
      <c r="E99" s="969"/>
      <c r="F99" s="969"/>
      <c r="G99" s="969"/>
      <c r="H99" s="969"/>
      <c r="I99" s="969"/>
      <c r="J99" s="969"/>
      <c r="K99" s="969"/>
      <c r="L99" s="970"/>
      <c r="M99" s="148"/>
      <c r="N99" s="579"/>
      <c r="O99" s="580"/>
    </row>
    <row r="100" spans="1:15" s="12" customFormat="1" ht="22.5" customHeight="1">
      <c r="A100" s="519"/>
      <c r="B100" s="102"/>
      <c r="C100" s="968"/>
      <c r="D100" s="969"/>
      <c r="E100" s="969"/>
      <c r="F100" s="969"/>
      <c r="G100" s="969"/>
      <c r="H100" s="969"/>
      <c r="I100" s="969"/>
      <c r="J100" s="969"/>
      <c r="K100" s="969"/>
      <c r="L100" s="970"/>
      <c r="M100" s="148"/>
      <c r="N100" s="579"/>
      <c r="O100" s="580"/>
    </row>
    <row r="101" spans="1:15" s="12" customFormat="1" ht="22.5" customHeight="1">
      <c r="A101" s="519"/>
      <c r="B101" s="102"/>
      <c r="C101" s="968"/>
      <c r="D101" s="969"/>
      <c r="E101" s="969"/>
      <c r="F101" s="969"/>
      <c r="G101" s="969"/>
      <c r="H101" s="969"/>
      <c r="I101" s="969"/>
      <c r="J101" s="969"/>
      <c r="K101" s="969"/>
      <c r="L101" s="970"/>
      <c r="M101" s="148"/>
      <c r="N101" s="579"/>
      <c r="O101" s="580"/>
    </row>
    <row r="102" spans="1:15" s="12" customFormat="1" ht="22.5" customHeight="1">
      <c r="A102" s="519"/>
      <c r="B102" s="102"/>
      <c r="C102" s="968"/>
      <c r="D102" s="969"/>
      <c r="E102" s="969"/>
      <c r="F102" s="969"/>
      <c r="G102" s="969"/>
      <c r="H102" s="969"/>
      <c r="I102" s="969"/>
      <c r="J102" s="969"/>
      <c r="K102" s="969"/>
      <c r="L102" s="970"/>
      <c r="M102" s="148"/>
      <c r="N102" s="579"/>
      <c r="O102" s="580"/>
    </row>
    <row r="103" spans="1:15" s="12" customFormat="1" ht="22.5" customHeight="1">
      <c r="A103" s="519"/>
      <c r="B103" s="102"/>
      <c r="C103" s="968"/>
      <c r="D103" s="969"/>
      <c r="E103" s="969"/>
      <c r="F103" s="969"/>
      <c r="G103" s="969"/>
      <c r="H103" s="969"/>
      <c r="I103" s="969"/>
      <c r="J103" s="969"/>
      <c r="K103" s="969"/>
      <c r="L103" s="970"/>
      <c r="M103" s="148"/>
      <c r="N103" s="579"/>
      <c r="O103" s="580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967" t="s">
        <v>6</v>
      </c>
      <c r="C105" s="967"/>
      <c r="D105" s="967"/>
      <c r="E105" s="967"/>
      <c r="F105" s="967"/>
      <c r="G105" s="967"/>
      <c r="H105" s="967"/>
      <c r="I105" s="967"/>
      <c r="J105" s="967"/>
      <c r="K105" s="967"/>
      <c r="L105" s="967"/>
      <c r="M105" s="967"/>
      <c r="N105" s="967"/>
      <c r="O105" s="971"/>
    </row>
    <row r="106" spans="1:15" ht="12.75" customHeight="1">
      <c r="A106" s="489"/>
      <c r="B106" s="282" t="str">
        <f>B58</f>
        <v>FAPESP,  JUNHO DE 2014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71"/>
    </row>
    <row r="107" spans="1:15">
      <c r="O107" s="270"/>
    </row>
    <row r="108" spans="1:15">
      <c r="B108" s="20" t="str">
        <f>B60</f>
        <v>3- MATERIAL DE CONSUMO A SER ADQUIRIDO NO BRASIL - CONVÊNIO FAPESP (BIOTA) – NSF (Dimensions of Biodiversity)</v>
      </c>
    </row>
    <row r="109" spans="1:15">
      <c r="B109" s="977" t="s">
        <v>1</v>
      </c>
      <c r="C109" s="978" t="s">
        <v>8</v>
      </c>
      <c r="D109" s="849"/>
      <c r="E109" s="849"/>
      <c r="F109" s="849"/>
      <c r="G109" s="849"/>
      <c r="H109" s="849"/>
      <c r="I109" s="849"/>
      <c r="J109" s="849"/>
      <c r="K109" s="849"/>
      <c r="L109" s="849"/>
      <c r="M109" s="979" t="s">
        <v>190</v>
      </c>
      <c r="N109" s="981" t="s">
        <v>2</v>
      </c>
    </row>
    <row r="110" spans="1:15">
      <c r="B110" s="977"/>
      <c r="C110" s="849"/>
      <c r="D110" s="849"/>
      <c r="E110" s="849"/>
      <c r="F110" s="849"/>
      <c r="G110" s="849"/>
      <c r="H110" s="849"/>
      <c r="I110" s="849"/>
      <c r="J110" s="849"/>
      <c r="K110" s="849"/>
      <c r="L110" s="849"/>
      <c r="M110" s="980"/>
      <c r="N110" s="843"/>
    </row>
    <row r="111" spans="1:15" s="12" customFormat="1" ht="22.5" customHeight="1">
      <c r="A111" s="506"/>
      <c r="B111" s="187"/>
      <c r="C111" s="968"/>
      <c r="D111" s="969"/>
      <c r="E111" s="969"/>
      <c r="F111" s="969"/>
      <c r="G111" s="969"/>
      <c r="H111" s="969"/>
      <c r="I111" s="969"/>
      <c r="J111" s="969"/>
      <c r="K111" s="969"/>
      <c r="L111" s="970"/>
      <c r="M111" s="148"/>
      <c r="N111" s="579"/>
      <c r="O111" s="506"/>
    </row>
    <row r="112" spans="1:15" s="12" customFormat="1" ht="22.5" customHeight="1">
      <c r="A112" s="506"/>
      <c r="B112" s="102"/>
      <c r="C112" s="968"/>
      <c r="D112" s="969"/>
      <c r="E112" s="969"/>
      <c r="F112" s="969"/>
      <c r="G112" s="969"/>
      <c r="H112" s="969"/>
      <c r="I112" s="969"/>
      <c r="J112" s="969"/>
      <c r="K112" s="969"/>
      <c r="L112" s="970"/>
      <c r="M112" s="148"/>
      <c r="N112" s="579"/>
      <c r="O112" s="506"/>
    </row>
    <row r="113" spans="1:15" s="12" customFormat="1" ht="22.5" customHeight="1">
      <c r="A113" s="506"/>
      <c r="B113" s="102"/>
      <c r="C113" s="968"/>
      <c r="D113" s="969"/>
      <c r="E113" s="969"/>
      <c r="F113" s="969"/>
      <c r="G113" s="969"/>
      <c r="H113" s="969"/>
      <c r="I113" s="969"/>
      <c r="J113" s="969"/>
      <c r="K113" s="969"/>
      <c r="L113" s="970"/>
      <c r="M113" s="148"/>
      <c r="N113" s="579"/>
      <c r="O113" s="506"/>
    </row>
    <row r="114" spans="1:15" s="12" customFormat="1" ht="22.5" customHeight="1">
      <c r="A114" s="506"/>
      <c r="B114" s="102"/>
      <c r="C114" s="968"/>
      <c r="D114" s="969"/>
      <c r="E114" s="969"/>
      <c r="F114" s="969"/>
      <c r="G114" s="969"/>
      <c r="H114" s="969"/>
      <c r="I114" s="969"/>
      <c r="J114" s="969"/>
      <c r="K114" s="969"/>
      <c r="L114" s="970"/>
      <c r="M114" s="148"/>
      <c r="N114" s="579"/>
      <c r="O114" s="506"/>
    </row>
    <row r="115" spans="1:15" s="12" customFormat="1" ht="22.5" customHeight="1">
      <c r="A115" s="506"/>
      <c r="B115" s="102"/>
      <c r="C115" s="968"/>
      <c r="D115" s="969"/>
      <c r="E115" s="969"/>
      <c r="F115" s="969"/>
      <c r="G115" s="969"/>
      <c r="H115" s="969"/>
      <c r="I115" s="969"/>
      <c r="J115" s="969"/>
      <c r="K115" s="969"/>
      <c r="L115" s="970"/>
      <c r="M115" s="148"/>
      <c r="N115" s="579"/>
      <c r="O115" s="506"/>
    </row>
    <row r="116" spans="1:15" s="12" customFormat="1" ht="22.5" customHeight="1">
      <c r="A116" s="506"/>
      <c r="B116" s="102"/>
      <c r="C116" s="968"/>
      <c r="D116" s="969"/>
      <c r="E116" s="969"/>
      <c r="F116" s="969"/>
      <c r="G116" s="969"/>
      <c r="H116" s="969"/>
      <c r="I116" s="969"/>
      <c r="J116" s="969"/>
      <c r="K116" s="969"/>
      <c r="L116" s="970"/>
      <c r="M116" s="148"/>
      <c r="N116" s="579"/>
      <c r="O116" s="506"/>
    </row>
    <row r="117" spans="1:15" s="12" customFormat="1" ht="22.5" customHeight="1">
      <c r="A117" s="506"/>
      <c r="B117" s="102"/>
      <c r="C117" s="968"/>
      <c r="D117" s="969"/>
      <c r="E117" s="969"/>
      <c r="F117" s="969"/>
      <c r="G117" s="969"/>
      <c r="H117" s="969"/>
      <c r="I117" s="969"/>
      <c r="J117" s="969"/>
      <c r="K117" s="969"/>
      <c r="L117" s="970"/>
      <c r="M117" s="148"/>
      <c r="N117" s="579"/>
      <c r="O117" s="506"/>
    </row>
    <row r="118" spans="1:15" s="12" customFormat="1" ht="22.5" customHeight="1">
      <c r="A118" s="506"/>
      <c r="B118" s="102"/>
      <c r="C118" s="968"/>
      <c r="D118" s="969"/>
      <c r="E118" s="969"/>
      <c r="F118" s="969"/>
      <c r="G118" s="969"/>
      <c r="H118" s="969"/>
      <c r="I118" s="969"/>
      <c r="J118" s="969"/>
      <c r="K118" s="969"/>
      <c r="L118" s="970"/>
      <c r="M118" s="148"/>
      <c r="N118" s="579"/>
      <c r="O118" s="506"/>
    </row>
    <row r="119" spans="1:15" s="12" customFormat="1" ht="22.5" customHeight="1">
      <c r="A119" s="506"/>
      <c r="B119" s="102"/>
      <c r="C119" s="968"/>
      <c r="D119" s="969"/>
      <c r="E119" s="969"/>
      <c r="F119" s="969"/>
      <c r="G119" s="969"/>
      <c r="H119" s="969"/>
      <c r="I119" s="969"/>
      <c r="J119" s="969"/>
      <c r="K119" s="969"/>
      <c r="L119" s="970"/>
      <c r="M119" s="148"/>
      <c r="N119" s="579"/>
      <c r="O119" s="506"/>
    </row>
    <row r="120" spans="1:15" s="12" customFormat="1" ht="22.5" customHeight="1">
      <c r="A120" s="506"/>
      <c r="B120" s="102"/>
      <c r="C120" s="968"/>
      <c r="D120" s="969"/>
      <c r="E120" s="969"/>
      <c r="F120" s="969"/>
      <c r="G120" s="969"/>
      <c r="H120" s="969"/>
      <c r="I120" s="969"/>
      <c r="J120" s="969"/>
      <c r="K120" s="969"/>
      <c r="L120" s="970"/>
      <c r="M120" s="148"/>
      <c r="N120" s="579"/>
      <c r="O120" s="506"/>
    </row>
    <row r="121" spans="1:15" s="12" customFormat="1" ht="22.5" customHeight="1">
      <c r="A121" s="506"/>
      <c r="B121" s="102"/>
      <c r="C121" s="968"/>
      <c r="D121" s="969"/>
      <c r="E121" s="969"/>
      <c r="F121" s="969"/>
      <c r="G121" s="969"/>
      <c r="H121" s="969"/>
      <c r="I121" s="969"/>
      <c r="J121" s="969"/>
      <c r="K121" s="969"/>
      <c r="L121" s="970"/>
      <c r="M121" s="148"/>
      <c r="N121" s="579"/>
      <c r="O121" s="506"/>
    </row>
    <row r="122" spans="1:15" s="12" customFormat="1" ht="22.5" customHeight="1">
      <c r="A122" s="506"/>
      <c r="B122" s="102"/>
      <c r="C122" s="968"/>
      <c r="D122" s="969"/>
      <c r="E122" s="969"/>
      <c r="F122" s="969"/>
      <c r="G122" s="969"/>
      <c r="H122" s="969"/>
      <c r="I122" s="969"/>
      <c r="J122" s="969"/>
      <c r="K122" s="969"/>
      <c r="L122" s="970"/>
      <c r="M122" s="148"/>
      <c r="N122" s="579"/>
      <c r="O122" s="506"/>
    </row>
    <row r="123" spans="1:15" s="12" customFormat="1" ht="22.5" customHeight="1">
      <c r="A123" s="506"/>
      <c r="B123" s="102"/>
      <c r="C123" s="968"/>
      <c r="D123" s="969"/>
      <c r="E123" s="969"/>
      <c r="F123" s="969"/>
      <c r="G123" s="969"/>
      <c r="H123" s="969"/>
      <c r="I123" s="969"/>
      <c r="J123" s="969"/>
      <c r="K123" s="969"/>
      <c r="L123" s="970"/>
      <c r="M123" s="148"/>
      <c r="N123" s="579"/>
      <c r="O123" s="506"/>
    </row>
    <row r="124" spans="1:15" s="12" customFormat="1" ht="22.5" customHeight="1">
      <c r="A124" s="506"/>
      <c r="B124" s="102"/>
      <c r="C124" s="968"/>
      <c r="D124" s="969"/>
      <c r="E124" s="969"/>
      <c r="F124" s="969"/>
      <c r="G124" s="969"/>
      <c r="H124" s="969"/>
      <c r="I124" s="969"/>
      <c r="J124" s="969"/>
      <c r="K124" s="969"/>
      <c r="L124" s="970"/>
      <c r="M124" s="148"/>
      <c r="N124" s="579"/>
      <c r="O124" s="506"/>
    </row>
    <row r="125" spans="1:15" s="12" customFormat="1" ht="22.5" customHeight="1">
      <c r="A125" s="506"/>
      <c r="B125" s="102"/>
      <c r="C125" s="968"/>
      <c r="D125" s="969"/>
      <c r="E125" s="969"/>
      <c r="F125" s="969"/>
      <c r="G125" s="969"/>
      <c r="H125" s="969"/>
      <c r="I125" s="969"/>
      <c r="J125" s="969"/>
      <c r="K125" s="969"/>
      <c r="L125" s="970"/>
      <c r="M125" s="148"/>
      <c r="N125" s="579"/>
      <c r="O125" s="506"/>
    </row>
    <row r="126" spans="1:15" s="12" customFormat="1" ht="22.5" customHeight="1">
      <c r="A126" s="506"/>
      <c r="B126" s="102"/>
      <c r="C126" s="968"/>
      <c r="D126" s="969"/>
      <c r="E126" s="969"/>
      <c r="F126" s="969"/>
      <c r="G126" s="969"/>
      <c r="H126" s="969"/>
      <c r="I126" s="969"/>
      <c r="J126" s="969"/>
      <c r="K126" s="969"/>
      <c r="L126" s="970"/>
      <c r="M126" s="148"/>
      <c r="N126" s="579"/>
      <c r="O126" s="506"/>
    </row>
    <row r="127" spans="1:15" s="12" customFormat="1" ht="22.5" customHeight="1">
      <c r="A127" s="506"/>
      <c r="B127" s="102"/>
      <c r="C127" s="968"/>
      <c r="D127" s="969"/>
      <c r="E127" s="969"/>
      <c r="F127" s="969"/>
      <c r="G127" s="969"/>
      <c r="H127" s="969"/>
      <c r="I127" s="969"/>
      <c r="J127" s="969"/>
      <c r="K127" s="969"/>
      <c r="L127" s="970"/>
      <c r="M127" s="148"/>
      <c r="N127" s="579"/>
      <c r="O127" s="506"/>
    </row>
    <row r="128" spans="1:15" s="12" customFormat="1" ht="22.5" customHeight="1">
      <c r="A128" s="506"/>
      <c r="B128" s="102"/>
      <c r="C128" s="968"/>
      <c r="D128" s="969"/>
      <c r="E128" s="969"/>
      <c r="F128" s="969"/>
      <c r="G128" s="969"/>
      <c r="H128" s="969"/>
      <c r="I128" s="969"/>
      <c r="J128" s="969"/>
      <c r="K128" s="969"/>
      <c r="L128" s="970"/>
      <c r="M128" s="148"/>
      <c r="N128" s="579"/>
      <c r="O128" s="506"/>
    </row>
    <row r="129" spans="1:15" s="12" customFormat="1" ht="22.5" customHeight="1">
      <c r="A129" s="506"/>
      <c r="B129" s="102"/>
      <c r="C129" s="968"/>
      <c r="D129" s="969"/>
      <c r="E129" s="969"/>
      <c r="F129" s="969"/>
      <c r="G129" s="969"/>
      <c r="H129" s="969"/>
      <c r="I129" s="969"/>
      <c r="J129" s="969"/>
      <c r="K129" s="969"/>
      <c r="L129" s="970"/>
      <c r="M129" s="148"/>
      <c r="N129" s="579"/>
      <c r="O129" s="506"/>
    </row>
    <row r="130" spans="1:15" s="12" customFormat="1" ht="22.5" customHeight="1">
      <c r="A130" s="506"/>
      <c r="B130" s="102"/>
      <c r="C130" s="968"/>
      <c r="D130" s="969"/>
      <c r="E130" s="969"/>
      <c r="F130" s="969"/>
      <c r="G130" s="969"/>
      <c r="H130" s="969"/>
      <c r="I130" s="969"/>
      <c r="J130" s="969"/>
      <c r="K130" s="969"/>
      <c r="L130" s="970"/>
      <c r="M130" s="148"/>
      <c r="N130" s="579"/>
      <c r="O130" s="506"/>
    </row>
    <row r="131" spans="1:15" s="12" customFormat="1" ht="22.5" customHeight="1">
      <c r="A131" s="506"/>
      <c r="B131" s="102"/>
      <c r="C131" s="968"/>
      <c r="D131" s="969"/>
      <c r="E131" s="969"/>
      <c r="F131" s="969"/>
      <c r="G131" s="969"/>
      <c r="H131" s="969"/>
      <c r="I131" s="969"/>
      <c r="J131" s="969"/>
      <c r="K131" s="969"/>
      <c r="L131" s="970"/>
      <c r="M131" s="148"/>
      <c r="N131" s="579"/>
      <c r="O131" s="506"/>
    </row>
    <row r="132" spans="1:15" s="12" customFormat="1" ht="22.5" customHeight="1">
      <c r="A132" s="506"/>
      <c r="B132" s="102"/>
      <c r="C132" s="968"/>
      <c r="D132" s="969"/>
      <c r="E132" s="969"/>
      <c r="F132" s="969"/>
      <c r="G132" s="969"/>
      <c r="H132" s="969"/>
      <c r="I132" s="969"/>
      <c r="J132" s="969"/>
      <c r="K132" s="969"/>
      <c r="L132" s="970"/>
      <c r="M132" s="148"/>
      <c r="N132" s="579"/>
      <c r="O132" s="506"/>
    </row>
    <row r="133" spans="1:15" s="12" customFormat="1" ht="22.5" customHeight="1">
      <c r="A133" s="506"/>
      <c r="B133" s="102"/>
      <c r="C133" s="968"/>
      <c r="D133" s="969"/>
      <c r="E133" s="969"/>
      <c r="F133" s="969"/>
      <c r="G133" s="969"/>
      <c r="H133" s="969"/>
      <c r="I133" s="969"/>
      <c r="J133" s="969"/>
      <c r="K133" s="969"/>
      <c r="L133" s="970"/>
      <c r="M133" s="148"/>
      <c r="N133" s="579"/>
      <c r="O133" s="506"/>
    </row>
    <row r="134" spans="1:15" s="12" customFormat="1" ht="22.5" customHeight="1">
      <c r="A134" s="506"/>
      <c r="B134" s="102"/>
      <c r="C134" s="968"/>
      <c r="D134" s="969"/>
      <c r="E134" s="969"/>
      <c r="F134" s="969"/>
      <c r="G134" s="969"/>
      <c r="H134" s="969"/>
      <c r="I134" s="969"/>
      <c r="J134" s="969"/>
      <c r="K134" s="969"/>
      <c r="L134" s="970"/>
      <c r="M134" s="148"/>
      <c r="N134" s="579"/>
      <c r="O134" s="506"/>
    </row>
    <row r="135" spans="1:15" s="12" customFormat="1" ht="22.5" customHeight="1">
      <c r="A135" s="506"/>
      <c r="B135" s="102"/>
      <c r="C135" s="968"/>
      <c r="D135" s="969"/>
      <c r="E135" s="969"/>
      <c r="F135" s="969"/>
      <c r="G135" s="969"/>
      <c r="H135" s="969"/>
      <c r="I135" s="969"/>
      <c r="J135" s="969"/>
      <c r="K135" s="969"/>
      <c r="L135" s="970"/>
      <c r="M135" s="148"/>
      <c r="N135" s="579"/>
      <c r="O135" s="506"/>
    </row>
    <row r="136" spans="1:15" s="12" customFormat="1" ht="22.5" customHeight="1">
      <c r="A136" s="506"/>
      <c r="B136" s="102"/>
      <c r="C136" s="968"/>
      <c r="D136" s="969"/>
      <c r="E136" s="969"/>
      <c r="F136" s="969"/>
      <c r="G136" s="969"/>
      <c r="H136" s="969"/>
      <c r="I136" s="969"/>
      <c r="J136" s="969"/>
      <c r="K136" s="969"/>
      <c r="L136" s="970"/>
      <c r="M136" s="148"/>
      <c r="N136" s="579"/>
      <c r="O136" s="506"/>
    </row>
    <row r="137" spans="1:15" s="12" customFormat="1" ht="22.5" customHeight="1">
      <c r="A137" s="506"/>
      <c r="B137" s="102"/>
      <c r="C137" s="968"/>
      <c r="D137" s="969"/>
      <c r="E137" s="969"/>
      <c r="F137" s="969"/>
      <c r="G137" s="969"/>
      <c r="H137" s="969"/>
      <c r="I137" s="969"/>
      <c r="J137" s="969"/>
      <c r="K137" s="969"/>
      <c r="L137" s="970"/>
      <c r="M137" s="148"/>
      <c r="N137" s="579"/>
      <c r="O137" s="506"/>
    </row>
    <row r="138" spans="1:15" s="12" customFormat="1" ht="22.5" customHeight="1">
      <c r="A138" s="506"/>
      <c r="B138" s="187"/>
      <c r="C138" s="968"/>
      <c r="D138" s="969"/>
      <c r="E138" s="969"/>
      <c r="F138" s="969"/>
      <c r="G138" s="969"/>
      <c r="H138" s="969"/>
      <c r="I138" s="969"/>
      <c r="J138" s="969"/>
      <c r="K138" s="969"/>
      <c r="L138" s="970"/>
      <c r="M138" s="148"/>
      <c r="N138" s="579"/>
      <c r="O138" s="506"/>
    </row>
    <row r="139" spans="1:15" s="12" customFormat="1" ht="22.5" customHeight="1">
      <c r="A139" s="506"/>
      <c r="B139" s="102"/>
      <c r="C139" s="968"/>
      <c r="D139" s="969"/>
      <c r="E139" s="969"/>
      <c r="F139" s="969"/>
      <c r="G139" s="969"/>
      <c r="H139" s="969"/>
      <c r="I139" s="969"/>
      <c r="J139" s="969"/>
      <c r="K139" s="969"/>
      <c r="L139" s="970"/>
      <c r="M139" s="148"/>
      <c r="N139" s="579"/>
      <c r="O139" s="506"/>
    </row>
    <row r="140" spans="1:15" s="12" customFormat="1" ht="22.5" customHeight="1">
      <c r="A140" s="506"/>
      <c r="B140" s="102"/>
      <c r="C140" s="968"/>
      <c r="D140" s="969"/>
      <c r="E140" s="969"/>
      <c r="F140" s="969"/>
      <c r="G140" s="969"/>
      <c r="H140" s="969"/>
      <c r="I140" s="969"/>
      <c r="J140" s="969"/>
      <c r="K140" s="969"/>
      <c r="L140" s="970"/>
      <c r="M140" s="148"/>
      <c r="N140" s="579"/>
      <c r="O140" s="506"/>
    </row>
    <row r="141" spans="1:15" s="12" customFormat="1" ht="22.5" customHeight="1">
      <c r="A141" s="506"/>
      <c r="B141" s="102"/>
      <c r="C141" s="968"/>
      <c r="D141" s="969"/>
      <c r="E141" s="969"/>
      <c r="F141" s="969"/>
      <c r="G141" s="969"/>
      <c r="H141" s="969"/>
      <c r="I141" s="969"/>
      <c r="J141" s="969"/>
      <c r="K141" s="969"/>
      <c r="L141" s="970"/>
      <c r="M141" s="148"/>
      <c r="N141" s="579"/>
      <c r="O141" s="506"/>
    </row>
    <row r="142" spans="1:15" s="12" customFormat="1" ht="22.5" customHeight="1">
      <c r="A142" s="506"/>
      <c r="B142" s="102"/>
      <c r="C142" s="968"/>
      <c r="D142" s="969"/>
      <c r="E142" s="969"/>
      <c r="F142" s="969"/>
      <c r="G142" s="969"/>
      <c r="H142" s="969"/>
      <c r="I142" s="969"/>
      <c r="J142" s="969"/>
      <c r="K142" s="969"/>
      <c r="L142" s="970"/>
      <c r="M142" s="148"/>
      <c r="N142" s="579"/>
      <c r="O142" s="506"/>
    </row>
    <row r="143" spans="1:15" s="12" customFormat="1" ht="22.5" customHeight="1">
      <c r="A143" s="506"/>
      <c r="B143" s="102"/>
      <c r="C143" s="968"/>
      <c r="D143" s="969"/>
      <c r="E143" s="969"/>
      <c r="F143" s="969"/>
      <c r="G143" s="969"/>
      <c r="H143" s="969"/>
      <c r="I143" s="969"/>
      <c r="J143" s="969"/>
      <c r="K143" s="969"/>
      <c r="L143" s="970"/>
      <c r="M143" s="148"/>
      <c r="N143" s="579"/>
      <c r="O143" s="506"/>
    </row>
    <row r="144" spans="1:15" s="12" customFormat="1" ht="22.5" customHeight="1">
      <c r="A144" s="506"/>
      <c r="B144" s="102"/>
      <c r="C144" s="968"/>
      <c r="D144" s="969"/>
      <c r="E144" s="969"/>
      <c r="F144" s="969"/>
      <c r="G144" s="969"/>
      <c r="H144" s="969"/>
      <c r="I144" s="969"/>
      <c r="J144" s="969"/>
      <c r="K144" s="969"/>
      <c r="L144" s="970"/>
      <c r="M144" s="148"/>
      <c r="N144" s="579"/>
      <c r="O144" s="506"/>
    </row>
    <row r="145" spans="1:15" s="12" customFormat="1" ht="22.5" customHeight="1">
      <c r="A145" s="506"/>
      <c r="B145" s="102"/>
      <c r="C145" s="968"/>
      <c r="D145" s="969"/>
      <c r="E145" s="969"/>
      <c r="F145" s="969"/>
      <c r="G145" s="969"/>
      <c r="H145" s="969"/>
      <c r="I145" s="969"/>
      <c r="J145" s="969"/>
      <c r="K145" s="969"/>
      <c r="L145" s="970"/>
      <c r="M145" s="148"/>
      <c r="N145" s="579"/>
      <c r="O145" s="506"/>
    </row>
    <row r="146" spans="1:15" s="12" customFormat="1" ht="22.5" customHeight="1">
      <c r="A146" s="506"/>
      <c r="B146" s="102"/>
      <c r="C146" s="968"/>
      <c r="D146" s="969"/>
      <c r="E146" s="969"/>
      <c r="F146" s="969"/>
      <c r="G146" s="969"/>
      <c r="H146" s="969"/>
      <c r="I146" s="969"/>
      <c r="J146" s="969"/>
      <c r="K146" s="969"/>
      <c r="L146" s="970"/>
      <c r="M146" s="148"/>
      <c r="N146" s="579"/>
      <c r="O146" s="506"/>
    </row>
    <row r="147" spans="1:15" s="12" customFormat="1" ht="22.5" customHeight="1">
      <c r="A147" s="506"/>
      <c r="B147" s="102"/>
      <c r="C147" s="968"/>
      <c r="D147" s="969"/>
      <c r="E147" s="969"/>
      <c r="F147" s="969"/>
      <c r="G147" s="969"/>
      <c r="H147" s="969"/>
      <c r="I147" s="969"/>
      <c r="J147" s="969"/>
      <c r="K147" s="969"/>
      <c r="L147" s="970"/>
      <c r="M147" s="148"/>
      <c r="N147" s="579"/>
      <c r="O147" s="506"/>
    </row>
    <row r="148" spans="1:15" s="12" customFormat="1" ht="22.5" customHeight="1">
      <c r="A148" s="506"/>
      <c r="B148" s="102"/>
      <c r="C148" s="968"/>
      <c r="D148" s="969"/>
      <c r="E148" s="969"/>
      <c r="F148" s="969"/>
      <c r="G148" s="969"/>
      <c r="H148" s="969"/>
      <c r="I148" s="969"/>
      <c r="J148" s="969"/>
      <c r="K148" s="969"/>
      <c r="L148" s="970"/>
      <c r="M148" s="148"/>
      <c r="N148" s="579"/>
      <c r="O148" s="506"/>
    </row>
    <row r="149" spans="1:15" s="12" customFormat="1" ht="22.5" customHeight="1">
      <c r="A149" s="506"/>
      <c r="B149" s="102"/>
      <c r="C149" s="968"/>
      <c r="D149" s="969"/>
      <c r="E149" s="969"/>
      <c r="F149" s="969"/>
      <c r="G149" s="969"/>
      <c r="H149" s="969"/>
      <c r="I149" s="969"/>
      <c r="J149" s="969"/>
      <c r="K149" s="969"/>
      <c r="L149" s="970"/>
      <c r="M149" s="148"/>
      <c r="N149" s="579"/>
      <c r="O149" s="506"/>
    </row>
    <row r="150" spans="1:15" s="12" customFormat="1" ht="22.5" customHeight="1">
      <c r="A150" s="506"/>
      <c r="B150" s="102"/>
      <c r="C150" s="968"/>
      <c r="D150" s="969"/>
      <c r="E150" s="969"/>
      <c r="F150" s="969"/>
      <c r="G150" s="969"/>
      <c r="H150" s="969"/>
      <c r="I150" s="969"/>
      <c r="J150" s="969"/>
      <c r="K150" s="969"/>
      <c r="L150" s="970"/>
      <c r="M150" s="148"/>
      <c r="N150" s="579"/>
      <c r="O150" s="506"/>
    </row>
    <row r="151" spans="1:15" s="12" customFormat="1" ht="22.5" customHeight="1">
      <c r="A151" s="506"/>
      <c r="B151" s="102"/>
      <c r="C151" s="968"/>
      <c r="D151" s="969"/>
      <c r="E151" s="969"/>
      <c r="F151" s="969"/>
      <c r="G151" s="969"/>
      <c r="H151" s="969"/>
      <c r="I151" s="969"/>
      <c r="J151" s="969"/>
      <c r="K151" s="969"/>
      <c r="L151" s="970"/>
      <c r="M151" s="148"/>
      <c r="N151" s="579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67" t="s">
        <v>6</v>
      </c>
      <c r="C153" s="967"/>
      <c r="D153" s="967"/>
      <c r="E153" s="967"/>
      <c r="F153" s="967"/>
      <c r="G153" s="967"/>
      <c r="H153" s="967"/>
      <c r="I153" s="967"/>
      <c r="J153" s="967"/>
      <c r="K153" s="967"/>
      <c r="L153" s="967"/>
      <c r="M153" s="967"/>
      <c r="N153" s="967"/>
    </row>
    <row r="154" spans="1:15">
      <c r="B154" s="282" t="str">
        <f>B106</f>
        <v>FAPESP,  JUNHO DE 2014</v>
      </c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118"/>
      <c r="N154" s="20">
        <v>3</v>
      </c>
    </row>
    <row r="155" spans="1:15"/>
    <row r="156" spans="1:15"/>
    <row r="157" spans="1:15">
      <c r="A157" s="574"/>
      <c r="O157" s="574"/>
    </row>
    <row r="158" spans="1:15">
      <c r="A158" s="574"/>
      <c r="O158" s="574"/>
    </row>
    <row r="159" spans="1:15">
      <c r="A159" s="574"/>
      <c r="O159" s="574"/>
    </row>
    <row r="160" spans="1:15">
      <c r="A160" s="574"/>
      <c r="O160" s="574"/>
    </row>
    <row r="161" spans="1:243">
      <c r="A161" s="574"/>
      <c r="O161" s="574"/>
    </row>
    <row r="162" spans="1:243">
      <c r="A162" s="574"/>
      <c r="O162" s="574"/>
    </row>
    <row r="163" spans="1:243">
      <c r="A163" s="574"/>
      <c r="O163" s="574"/>
    </row>
    <row r="164" spans="1:243"/>
    <row r="165" spans="1:243"/>
    <row r="166" spans="1:243"/>
    <row r="167" spans="1:243"/>
    <row r="168" spans="1:243" ht="16.5" customHeight="1">
      <c r="B168" s="223" t="s">
        <v>148</v>
      </c>
    </row>
    <row r="169" spans="1:243" ht="16.5" customHeight="1">
      <c r="B169" s="223" t="s">
        <v>149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73" t="s">
        <v>47</v>
      </c>
      <c r="C173" s="973"/>
      <c r="D173" s="973"/>
      <c r="E173" s="973"/>
      <c r="F173" s="973"/>
      <c r="G173" s="973"/>
      <c r="H173" s="973"/>
      <c r="I173" s="973"/>
      <c r="J173" s="973"/>
      <c r="K173" s="973"/>
      <c r="L173" s="973"/>
      <c r="M173" s="973"/>
      <c r="N173" s="973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73" t="s">
        <v>48</v>
      </c>
      <c r="C174" s="973"/>
      <c r="D174" s="973"/>
      <c r="E174" s="973"/>
      <c r="F174" s="973"/>
      <c r="G174" s="973"/>
      <c r="H174" s="973"/>
      <c r="I174" s="973"/>
      <c r="J174" s="973"/>
      <c r="K174" s="973"/>
      <c r="L174" s="973"/>
      <c r="M174" s="973"/>
      <c r="N174" s="973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84" t="s">
        <v>10</v>
      </c>
      <c r="C176" s="884"/>
      <c r="D176" s="884"/>
      <c r="E176" s="884"/>
      <c r="F176" s="884"/>
      <c r="G176" s="884"/>
      <c r="H176" s="884"/>
      <c r="I176" s="884"/>
      <c r="J176" s="884"/>
      <c r="K176" s="884"/>
      <c r="L176" s="884"/>
      <c r="M176" s="884"/>
      <c r="N176" s="884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76" t="s">
        <v>49</v>
      </c>
      <c r="C178" s="976"/>
      <c r="D178" s="976"/>
      <c r="E178" s="976"/>
      <c r="F178" s="976"/>
      <c r="G178" s="976"/>
      <c r="H178" s="976"/>
      <c r="I178" s="976"/>
      <c r="J178" s="976"/>
      <c r="K178" s="976"/>
      <c r="L178" s="976"/>
      <c r="M178" s="976"/>
      <c r="N178" s="976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75" t="s">
        <v>50</v>
      </c>
      <c r="C179" s="975"/>
      <c r="D179" s="975"/>
      <c r="E179" s="975"/>
      <c r="F179" s="975"/>
      <c r="G179" s="975"/>
      <c r="H179" s="975"/>
      <c r="I179" s="975"/>
      <c r="J179" s="975"/>
      <c r="K179" s="975"/>
      <c r="L179" s="975"/>
      <c r="M179" s="975"/>
      <c r="N179" s="975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74" t="s">
        <v>51</v>
      </c>
      <c r="C180" s="974"/>
      <c r="D180" s="974"/>
      <c r="E180" s="974"/>
      <c r="F180" s="974"/>
      <c r="G180" s="974"/>
      <c r="H180" s="974"/>
      <c r="I180" s="974"/>
      <c r="J180" s="974"/>
      <c r="K180" s="974"/>
      <c r="L180" s="974"/>
      <c r="M180" s="974"/>
      <c r="N180" s="974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74" t="s">
        <v>52</v>
      </c>
      <c r="C181" s="974"/>
      <c r="D181" s="974"/>
      <c r="E181" s="974"/>
      <c r="F181" s="974"/>
      <c r="G181" s="974"/>
      <c r="H181" s="974"/>
      <c r="I181" s="974"/>
      <c r="J181" s="974"/>
      <c r="K181" s="974"/>
      <c r="L181" s="974"/>
      <c r="M181" s="974"/>
      <c r="N181" s="974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72" t="s">
        <v>219</v>
      </c>
      <c r="C182" s="972"/>
      <c r="D182" s="972"/>
      <c r="E182" s="972"/>
      <c r="F182" s="972"/>
      <c r="G182" s="972"/>
      <c r="H182" s="972"/>
      <c r="I182" s="972"/>
      <c r="J182" s="972"/>
      <c r="K182" s="972"/>
      <c r="L182" s="972"/>
      <c r="M182" s="972"/>
      <c r="N182" s="972"/>
    </row>
    <row r="183" spans="2:243" ht="18" customHeight="1">
      <c r="B183" s="972" t="s">
        <v>255</v>
      </c>
      <c r="C183" s="972"/>
      <c r="D183" s="972"/>
      <c r="E183" s="972"/>
      <c r="F183" s="972"/>
      <c r="G183" s="972"/>
      <c r="H183" s="972"/>
      <c r="I183" s="972"/>
      <c r="J183" s="972"/>
      <c r="K183" s="972"/>
      <c r="L183" s="972"/>
      <c r="M183" s="972"/>
      <c r="N183" s="972"/>
    </row>
    <row r="184" spans="2:243" ht="18" customHeight="1">
      <c r="B184" s="972" t="s">
        <v>211</v>
      </c>
      <c r="C184" s="972"/>
      <c r="D184" s="972"/>
      <c r="E184" s="972"/>
      <c r="F184" s="972"/>
      <c r="G184" s="972"/>
      <c r="H184" s="972"/>
      <c r="I184" s="972"/>
      <c r="J184" s="972"/>
      <c r="K184" s="972"/>
      <c r="L184" s="972"/>
      <c r="M184" s="972"/>
      <c r="N184" s="972"/>
    </row>
    <row r="185" spans="2:243" ht="18" customHeight="1">
      <c r="B185" s="972" t="s">
        <v>210</v>
      </c>
      <c r="C185" s="972"/>
      <c r="D185" s="972"/>
      <c r="E185" s="972"/>
      <c r="F185" s="972"/>
      <c r="G185" s="972"/>
      <c r="H185" s="972"/>
      <c r="I185" s="972"/>
      <c r="J185" s="972"/>
      <c r="K185" s="972"/>
      <c r="L185" s="972"/>
      <c r="M185" s="972"/>
      <c r="N185" s="972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89" t="s">
        <v>158</v>
      </c>
      <c r="C189" s="989"/>
      <c r="D189" s="989"/>
      <c r="E189" s="989"/>
      <c r="F189" s="989"/>
      <c r="G189" s="989"/>
      <c r="H189" s="989"/>
      <c r="I189" s="989"/>
      <c r="J189" s="989"/>
      <c r="K189" s="989"/>
      <c r="L189" s="989"/>
      <c r="M189" s="989"/>
      <c r="N189" s="288"/>
    </row>
    <row r="190" spans="2:243" ht="18" customHeight="1">
      <c r="B190" s="992" t="s">
        <v>54</v>
      </c>
      <c r="C190" s="992"/>
      <c r="D190" s="992"/>
      <c r="E190" s="992"/>
      <c r="F190" s="992"/>
      <c r="G190" s="992"/>
      <c r="H190" s="992"/>
      <c r="I190" s="992"/>
      <c r="J190" s="992"/>
      <c r="K190" s="992"/>
      <c r="L190" s="992"/>
      <c r="M190" s="992"/>
      <c r="N190" s="992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993" t="s">
        <v>8</v>
      </c>
      <c r="D194" s="994"/>
      <c r="E194" s="994"/>
      <c r="F194" s="994"/>
      <c r="G194" s="994"/>
      <c r="H194" s="994"/>
      <c r="I194" s="994"/>
      <c r="J194" s="994"/>
      <c r="K194" s="995"/>
      <c r="L194" s="977" t="s">
        <v>4</v>
      </c>
      <c r="M194" s="977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982" t="s">
        <v>56</v>
      </c>
      <c r="D195" s="983"/>
      <c r="E195" s="983"/>
      <c r="F195" s="983"/>
      <c r="G195" s="983"/>
      <c r="H195" s="983"/>
      <c r="I195" s="983"/>
      <c r="J195" s="983"/>
      <c r="K195" s="983"/>
      <c r="L195" s="990">
        <v>1000</v>
      </c>
      <c r="M195" s="991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982" t="s">
        <v>57</v>
      </c>
      <c r="D196" s="983"/>
      <c r="E196" s="983"/>
      <c r="F196" s="983"/>
      <c r="G196" s="983"/>
      <c r="H196" s="983"/>
      <c r="I196" s="983"/>
      <c r="J196" s="983"/>
      <c r="K196" s="983"/>
      <c r="L196" s="990">
        <v>2000</v>
      </c>
      <c r="M196" s="991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982" t="s">
        <v>58</v>
      </c>
      <c r="D197" s="983"/>
      <c r="E197" s="983"/>
      <c r="F197" s="983"/>
      <c r="G197" s="983"/>
      <c r="H197" s="983"/>
      <c r="I197" s="983"/>
      <c r="J197" s="983"/>
      <c r="K197" s="983"/>
      <c r="L197" s="990">
        <v>800</v>
      </c>
      <c r="M197" s="991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982" t="s">
        <v>59</v>
      </c>
      <c r="D198" s="983"/>
      <c r="E198" s="983"/>
      <c r="F198" s="983"/>
      <c r="G198" s="983"/>
      <c r="H198" s="983"/>
      <c r="I198" s="983"/>
      <c r="J198" s="983"/>
      <c r="K198" s="983"/>
      <c r="L198" s="990">
        <v>500</v>
      </c>
      <c r="M198" s="991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982" t="s">
        <v>60</v>
      </c>
      <c r="D199" s="983"/>
      <c r="E199" s="983"/>
      <c r="F199" s="983"/>
      <c r="G199" s="983"/>
      <c r="H199" s="983"/>
      <c r="I199" s="983"/>
      <c r="J199" s="983"/>
      <c r="K199" s="983"/>
      <c r="L199" s="990">
        <v>2000</v>
      </c>
      <c r="M199" s="991"/>
      <c r="N199" s="113"/>
      <c r="O199" s="472"/>
    </row>
    <row r="200" spans="1:236" customFormat="1" ht="17.25" customHeight="1">
      <c r="A200" s="262"/>
      <c r="B200" s="984"/>
      <c r="C200" s="985"/>
      <c r="D200" s="985"/>
      <c r="E200" s="985"/>
      <c r="F200" s="985"/>
      <c r="G200" s="985"/>
      <c r="H200" s="985"/>
      <c r="I200" s="985"/>
      <c r="J200" s="985"/>
      <c r="K200" s="986"/>
      <c r="L200" s="987">
        <v>6300</v>
      </c>
      <c r="M200" s="988"/>
      <c r="N200" s="113"/>
      <c r="O200" s="472"/>
    </row>
    <row r="201" spans="1:236" ht="4.5" customHeight="1">
      <c r="A201" s="586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6"/>
    </row>
    <row r="202" spans="1:236" ht="19.5" customHeight="1">
      <c r="A202" s="586"/>
      <c r="B202" s="967" t="s">
        <v>6</v>
      </c>
      <c r="C202" s="967"/>
      <c r="D202" s="967"/>
      <c r="E202" s="967"/>
      <c r="F202" s="967"/>
      <c r="G202" s="967"/>
      <c r="H202" s="967"/>
      <c r="I202" s="967"/>
      <c r="J202" s="967"/>
      <c r="K202" s="967"/>
      <c r="L202" s="967"/>
      <c r="M202" s="967"/>
      <c r="N202" s="967"/>
      <c r="O202" s="586"/>
    </row>
    <row r="203" spans="1:236">
      <c r="A203" s="586"/>
      <c r="B203" s="282" t="str">
        <f>B154</f>
        <v>FAPESP,  JUNHO DE 2014</v>
      </c>
      <c r="C203" s="588"/>
      <c r="D203" s="588"/>
      <c r="E203" s="588"/>
      <c r="F203" s="588"/>
      <c r="G203" s="588"/>
      <c r="H203" s="588"/>
      <c r="I203" s="588"/>
      <c r="J203" s="588"/>
      <c r="K203" s="588"/>
      <c r="L203" s="588"/>
      <c r="M203" s="118"/>
      <c r="N203" s="20"/>
      <c r="O203" s="586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QnNRnswuXcvgv8N7Kt7Ndq3QcpIL1gnV7ZiTgtFvOx2pSXuqtQcjyKikkMeiBvfeGFXoobzsSarUyfJh6q9bZw==" saltValue="lTSXjFleTCN4/+55Im4P/A==" spinCount="100000" sheet="1" objects="1" scenarios="1"/>
  <mergeCells count="169"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</mergeCells>
  <conditionalFormatting sqref="B195:C199">
    <cfRule type="cellIs" dxfId="92" priority="42" stopIfTrue="1" operator="equal">
      <formula>0</formula>
    </cfRule>
  </conditionalFormatting>
  <conditionalFormatting sqref="M104 M56 M152">
    <cfRule type="cellIs" dxfId="91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90" priority="39" stopIfTrue="1" operator="equal">
      <formula>0</formula>
    </cfRule>
  </conditionalFormatting>
  <conditionalFormatting sqref="B63:B103 B15:B52 B111:B151">
    <cfRule type="cellIs" dxfId="89" priority="31" stopIfTrue="1" operator="equal">
      <formula>0</formula>
    </cfRule>
  </conditionalFormatting>
  <conditionalFormatting sqref="E8">
    <cfRule type="cellIs" dxfId="88" priority="21" stopIfTrue="1" operator="equal">
      <formula>""</formula>
    </cfRule>
  </conditionalFormatting>
  <conditionalFormatting sqref="D10 E8:N8">
    <cfRule type="cellIs" dxfId="87" priority="10" stopIfTrue="1" operator="equal">
      <formula>""</formula>
    </cfRule>
  </conditionalFormatting>
  <conditionalFormatting sqref="M63:M103 M111:M151 M15:M55">
    <cfRule type="cellIs" dxfId="86" priority="43" stopIfTrue="1" operator="equal">
      <formula>""</formula>
    </cfRule>
  </conditionalFormatting>
  <conditionalFormatting sqref="D12 F12">
    <cfRule type="cellIs" dxfId="85" priority="2" stopIfTrue="1" operator="equal">
      <formula>""</formula>
    </cfRule>
  </conditionalFormatting>
  <conditionalFormatting sqref="M201">
    <cfRule type="cellIs" dxfId="84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9.140625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70"/>
      <c r="V1" s="670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52"/>
      <c r="R2" s="852"/>
      <c r="S2" s="852"/>
      <c r="T2" s="465"/>
      <c r="U2" s="670"/>
      <c r="V2" s="670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70"/>
      <c r="V3" s="670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70"/>
      <c r="V4" s="670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70"/>
      <c r="V5" s="670"/>
    </row>
    <row r="6" spans="1:51" s="4" customFormat="1" ht="19.5" customHeight="1">
      <c r="A6" s="493"/>
      <c r="B6" s="821" t="s">
        <v>363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70"/>
      <c r="V6" s="670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70"/>
      <c r="V7" s="670"/>
    </row>
    <row r="8" spans="1:51" s="4" customFormat="1" ht="19.5" customHeight="1">
      <c r="A8" s="508"/>
      <c r="B8" s="11" t="s">
        <v>150</v>
      </c>
      <c r="C8" s="13"/>
      <c r="D8" s="13"/>
      <c r="E8" s="1035"/>
      <c r="F8" s="1036"/>
      <c r="G8" s="1036"/>
      <c r="H8" s="1036"/>
      <c r="I8" s="1036"/>
      <c r="J8" s="1036"/>
      <c r="K8" s="1036"/>
      <c r="L8" s="1036"/>
      <c r="M8" s="1036"/>
      <c r="N8" s="1036"/>
      <c r="O8" s="1036"/>
      <c r="P8" s="1036"/>
      <c r="Q8" s="1036"/>
      <c r="R8" s="1036"/>
      <c r="S8" s="1037"/>
      <c r="T8" s="499">
        <v>7</v>
      </c>
      <c r="U8" s="670"/>
      <c r="V8" s="670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70"/>
      <c r="V9" s="670"/>
    </row>
    <row r="10" spans="1:51" s="4" customFormat="1" ht="20.25" customHeight="1">
      <c r="A10" s="472"/>
      <c r="B10" s="340" t="s">
        <v>193</v>
      </c>
      <c r="C10" s="340"/>
      <c r="D10" s="856"/>
      <c r="E10" s="856"/>
      <c r="F10" s="856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70"/>
      <c r="V10" s="670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70"/>
      <c r="V11" s="670"/>
    </row>
    <row r="12" spans="1:51" s="84" customFormat="1" ht="21" customHeight="1">
      <c r="A12" s="509"/>
      <c r="B12" s="82" t="s">
        <v>173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71"/>
      <c r="V12" s="671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72"/>
      <c r="V13" s="672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133</v>
      </c>
      <c r="C14" s="380" t="s">
        <v>35</v>
      </c>
      <c r="D14" s="103" t="s">
        <v>36</v>
      </c>
      <c r="E14" s="123">
        <v>1</v>
      </c>
      <c r="H14" s="361" t="s">
        <v>137</v>
      </c>
      <c r="I14" s="379"/>
      <c r="J14" s="103" t="s">
        <v>36</v>
      </c>
      <c r="K14" s="90"/>
      <c r="N14" s="126"/>
      <c r="O14" s="144" t="s">
        <v>134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70"/>
      <c r="V15" s="670"/>
    </row>
    <row r="16" spans="1:51" s="342" customFormat="1" ht="15.75" customHeight="1">
      <c r="A16" s="489"/>
      <c r="B16" s="144" t="s">
        <v>135</v>
      </c>
      <c r="C16" s="379"/>
      <c r="D16" s="103" t="s">
        <v>36</v>
      </c>
      <c r="E16" s="90"/>
      <c r="F16" s="128"/>
      <c r="H16" s="361" t="s">
        <v>136</v>
      </c>
      <c r="I16" s="379"/>
      <c r="J16" s="103" t="s">
        <v>36</v>
      </c>
      <c r="K16" s="90"/>
      <c r="N16" s="138"/>
      <c r="O16" s="357" t="s">
        <v>174</v>
      </c>
      <c r="P16" s="379"/>
      <c r="Q16" s="343" t="s">
        <v>36</v>
      </c>
      <c r="R16" s="339"/>
      <c r="S16" s="138"/>
      <c r="T16" s="472"/>
      <c r="U16" s="670"/>
      <c r="V16" s="670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70"/>
      <c r="V17" s="670"/>
    </row>
    <row r="18" spans="1:242" s="188" customFormat="1" ht="19.5" customHeight="1">
      <c r="A18" s="511"/>
      <c r="B18" s="1034" t="s">
        <v>144</v>
      </c>
      <c r="C18" s="1034"/>
      <c r="D18" s="912" t="str">
        <f>IF(SUM(Q22:R59,Q66:R109)=0,"",SUM(Q22:R59,Q66:R109))</f>
        <v/>
      </c>
      <c r="E18" s="912"/>
      <c r="F18" s="912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73"/>
      <c r="V18" s="673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74"/>
      <c r="V19" s="674"/>
    </row>
    <row r="20" spans="1:242" s="99" customFormat="1">
      <c r="A20" s="496"/>
      <c r="B20" s="949" t="s">
        <v>1</v>
      </c>
      <c r="C20" s="1024" t="s">
        <v>8</v>
      </c>
      <c r="D20" s="1025"/>
      <c r="E20" s="1025"/>
      <c r="F20" s="1025"/>
      <c r="G20" s="1025"/>
      <c r="H20" s="1025"/>
      <c r="I20" s="1025"/>
      <c r="J20" s="1025"/>
      <c r="K20" s="1025"/>
      <c r="L20" s="1026"/>
      <c r="M20" s="924" t="s">
        <v>80</v>
      </c>
      <c r="N20" s="926" t="s">
        <v>179</v>
      </c>
      <c r="O20" s="957"/>
      <c r="P20" s="927"/>
      <c r="Q20" s="953" t="s">
        <v>180</v>
      </c>
      <c r="R20" s="954"/>
      <c r="S20" s="1008" t="s">
        <v>2</v>
      </c>
      <c r="T20" s="473"/>
      <c r="U20" s="675"/>
      <c r="V20" s="675"/>
    </row>
    <row r="21" spans="1:242" s="99" customFormat="1" ht="18.75" customHeight="1">
      <c r="A21" s="496"/>
      <c r="B21" s="1023"/>
      <c r="C21" s="1027"/>
      <c r="D21" s="1028"/>
      <c r="E21" s="1028"/>
      <c r="F21" s="1028"/>
      <c r="G21" s="1028"/>
      <c r="H21" s="1028"/>
      <c r="I21" s="1028"/>
      <c r="J21" s="1028"/>
      <c r="K21" s="1028"/>
      <c r="L21" s="1029"/>
      <c r="M21" s="1012"/>
      <c r="N21" s="1003"/>
      <c r="O21" s="1004"/>
      <c r="P21" s="1005"/>
      <c r="Q21" s="1006"/>
      <c r="R21" s="1007"/>
      <c r="S21" s="1009"/>
      <c r="T21" s="473"/>
      <c r="U21" s="675"/>
      <c r="V21" s="675"/>
    </row>
    <row r="22" spans="1:242" customFormat="1" ht="23.25" customHeight="1">
      <c r="A22" s="270"/>
      <c r="B22" s="819"/>
      <c r="C22" s="968"/>
      <c r="D22" s="969"/>
      <c r="E22" s="969"/>
      <c r="F22" s="969"/>
      <c r="G22" s="969"/>
      <c r="H22" s="969"/>
      <c r="I22" s="969"/>
      <c r="J22" s="969"/>
      <c r="K22" s="969"/>
      <c r="L22" s="970"/>
      <c r="M22" s="668"/>
      <c r="N22" s="284"/>
      <c r="O22" s="1010"/>
      <c r="P22" s="1011"/>
      <c r="Q22" s="1001" t="str">
        <f>IF(ISERROR(INDEX($V$22:$V$27,MATCH(M22,$U$22:$U$27,0))*O22),"",INDEX($V$22:$V$27,MATCH(M22,$U$22:$U$27,0))*O22)</f>
        <v/>
      </c>
      <c r="R22" s="1002"/>
      <c r="S22" s="53"/>
      <c r="T22" s="503"/>
      <c r="U22" s="676" t="str">
        <f>IF($C$14=0,"",C$14)</f>
        <v>USD</v>
      </c>
      <c r="V22" s="677">
        <f>IF(E14=0,"",E14)</f>
        <v>1</v>
      </c>
      <c r="IG22" s="84"/>
      <c r="IH22" s="21"/>
    </row>
    <row r="23" spans="1:242" customFormat="1" ht="22.5" customHeight="1">
      <c r="A23" s="270"/>
      <c r="B23" s="358"/>
      <c r="C23" s="968"/>
      <c r="D23" s="969"/>
      <c r="E23" s="969"/>
      <c r="F23" s="969"/>
      <c r="G23" s="969"/>
      <c r="H23" s="969"/>
      <c r="I23" s="969"/>
      <c r="J23" s="969"/>
      <c r="K23" s="969"/>
      <c r="L23" s="970"/>
      <c r="M23" s="668"/>
      <c r="N23" s="284"/>
      <c r="O23" s="1010"/>
      <c r="P23" s="1011"/>
      <c r="Q23" s="1001" t="str">
        <f t="shared" ref="Q23:Q59" si="0">IF(ISERROR(INDEX($V$22:$V$27,MATCH(M23,$U$22:$U$27,0))*O23),"",INDEX($V$22:$V$27,MATCH(M23,$U$22:$U$27,0))*O23)</f>
        <v/>
      </c>
      <c r="R23" s="1002"/>
      <c r="S23" s="53"/>
      <c r="T23" s="503"/>
      <c r="U23" s="676" t="str">
        <f>IF($I$14=0,"",$I$14)</f>
        <v/>
      </c>
      <c r="V23" s="677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968"/>
      <c r="D24" s="969"/>
      <c r="E24" s="969"/>
      <c r="F24" s="969"/>
      <c r="G24" s="969"/>
      <c r="H24" s="969"/>
      <c r="I24" s="969"/>
      <c r="J24" s="969"/>
      <c r="K24" s="969"/>
      <c r="L24" s="970"/>
      <c r="M24" s="668"/>
      <c r="N24" s="284"/>
      <c r="O24" s="1010"/>
      <c r="P24" s="1011"/>
      <c r="Q24" s="1001" t="str">
        <f t="shared" si="0"/>
        <v/>
      </c>
      <c r="R24" s="1002"/>
      <c r="S24" s="53"/>
      <c r="T24" s="503"/>
      <c r="U24" s="676" t="str">
        <f>IF($P$14=0,"",$P$14)</f>
        <v/>
      </c>
      <c r="V24" s="677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968"/>
      <c r="D25" s="969"/>
      <c r="E25" s="969"/>
      <c r="F25" s="969"/>
      <c r="G25" s="969"/>
      <c r="H25" s="969"/>
      <c r="I25" s="969"/>
      <c r="J25" s="969"/>
      <c r="K25" s="969"/>
      <c r="L25" s="970"/>
      <c r="M25" s="668"/>
      <c r="N25" s="284"/>
      <c r="O25" s="1010"/>
      <c r="P25" s="1011"/>
      <c r="Q25" s="1001" t="str">
        <f t="shared" si="0"/>
        <v/>
      </c>
      <c r="R25" s="1002"/>
      <c r="S25" s="53"/>
      <c r="T25" s="503"/>
      <c r="U25" s="676" t="str">
        <f>IF($C$16=0,"",$C$16)</f>
        <v/>
      </c>
      <c r="V25" s="677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968"/>
      <c r="D26" s="969"/>
      <c r="E26" s="969"/>
      <c r="F26" s="969"/>
      <c r="G26" s="969"/>
      <c r="H26" s="969"/>
      <c r="I26" s="969"/>
      <c r="J26" s="969"/>
      <c r="K26" s="969"/>
      <c r="L26" s="970"/>
      <c r="M26" s="668"/>
      <c r="N26" s="284"/>
      <c r="O26" s="1010"/>
      <c r="P26" s="1011"/>
      <c r="Q26" s="1001" t="str">
        <f t="shared" si="0"/>
        <v/>
      </c>
      <c r="R26" s="1002"/>
      <c r="S26" s="53"/>
      <c r="T26" s="503"/>
      <c r="U26" s="676" t="str">
        <f>IF(I16=0,"",I16)</f>
        <v/>
      </c>
      <c r="V26" s="677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968"/>
      <c r="D27" s="969"/>
      <c r="E27" s="969"/>
      <c r="F27" s="969"/>
      <c r="G27" s="969"/>
      <c r="H27" s="969"/>
      <c r="I27" s="969"/>
      <c r="J27" s="969"/>
      <c r="K27" s="969"/>
      <c r="L27" s="970"/>
      <c r="M27" s="668"/>
      <c r="N27" s="284"/>
      <c r="O27" s="1010"/>
      <c r="P27" s="1011"/>
      <c r="Q27" s="1001" t="str">
        <f t="shared" si="0"/>
        <v/>
      </c>
      <c r="R27" s="1002"/>
      <c r="S27" s="53"/>
      <c r="T27" s="503"/>
      <c r="U27" s="676" t="str">
        <f>IF($P$16=0,"",$P$16)</f>
        <v/>
      </c>
      <c r="V27" s="677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968"/>
      <c r="D28" s="969"/>
      <c r="E28" s="969"/>
      <c r="F28" s="969"/>
      <c r="G28" s="969"/>
      <c r="H28" s="969"/>
      <c r="I28" s="969"/>
      <c r="J28" s="969"/>
      <c r="K28" s="969"/>
      <c r="L28" s="970"/>
      <c r="M28" s="668"/>
      <c r="N28" s="284"/>
      <c r="O28" s="1010"/>
      <c r="P28" s="1011"/>
      <c r="Q28" s="1001" t="str">
        <f t="shared" si="0"/>
        <v/>
      </c>
      <c r="R28" s="1002"/>
      <c r="S28" s="53"/>
      <c r="T28" s="503"/>
      <c r="U28" s="670"/>
      <c r="V28" s="670"/>
      <c r="IG28" s="84"/>
      <c r="IH28" s="21"/>
    </row>
    <row r="29" spans="1:242" customFormat="1" ht="22.5" customHeight="1">
      <c r="A29" s="270"/>
      <c r="B29" s="358"/>
      <c r="C29" s="968"/>
      <c r="D29" s="969"/>
      <c r="E29" s="969"/>
      <c r="F29" s="969"/>
      <c r="G29" s="969"/>
      <c r="H29" s="969"/>
      <c r="I29" s="969"/>
      <c r="J29" s="969"/>
      <c r="K29" s="969"/>
      <c r="L29" s="970"/>
      <c r="M29" s="668"/>
      <c r="N29" s="284"/>
      <c r="O29" s="1010"/>
      <c r="P29" s="1011"/>
      <c r="Q29" s="1001" t="str">
        <f t="shared" si="0"/>
        <v/>
      </c>
      <c r="R29" s="1002"/>
      <c r="S29" s="53"/>
      <c r="T29" s="503"/>
      <c r="U29" s="670"/>
      <c r="V29" s="670"/>
      <c r="IG29" s="21"/>
      <c r="IH29" s="21"/>
    </row>
    <row r="30" spans="1:242" customFormat="1" ht="22.5" customHeight="1">
      <c r="A30" s="270"/>
      <c r="B30" s="358"/>
      <c r="C30" s="968"/>
      <c r="D30" s="969"/>
      <c r="E30" s="969"/>
      <c r="F30" s="969"/>
      <c r="G30" s="969"/>
      <c r="H30" s="969"/>
      <c r="I30" s="969"/>
      <c r="J30" s="969"/>
      <c r="K30" s="969"/>
      <c r="L30" s="970"/>
      <c r="M30" s="668"/>
      <c r="N30" s="284"/>
      <c r="O30" s="1010"/>
      <c r="P30" s="1011"/>
      <c r="Q30" s="1001" t="str">
        <f t="shared" si="0"/>
        <v/>
      </c>
      <c r="R30" s="1002"/>
      <c r="S30" s="53"/>
      <c r="T30" s="503"/>
      <c r="U30" s="670"/>
      <c r="V30" s="670"/>
      <c r="IG30" s="21"/>
      <c r="IH30" s="21"/>
    </row>
    <row r="31" spans="1:242" customFormat="1" ht="22.5" customHeight="1">
      <c r="A31" s="270"/>
      <c r="B31" s="358"/>
      <c r="C31" s="968"/>
      <c r="D31" s="969"/>
      <c r="E31" s="969"/>
      <c r="F31" s="969"/>
      <c r="G31" s="969"/>
      <c r="H31" s="969"/>
      <c r="I31" s="969"/>
      <c r="J31" s="969"/>
      <c r="K31" s="969"/>
      <c r="L31" s="970"/>
      <c r="M31" s="668"/>
      <c r="N31" s="284"/>
      <c r="O31" s="1010"/>
      <c r="P31" s="1011"/>
      <c r="Q31" s="1001" t="str">
        <f t="shared" si="0"/>
        <v/>
      </c>
      <c r="R31" s="1002"/>
      <c r="S31" s="53"/>
      <c r="T31" s="503"/>
      <c r="U31" s="670"/>
      <c r="V31" s="670"/>
    </row>
    <row r="32" spans="1:242" customFormat="1" ht="22.5" customHeight="1">
      <c r="A32" s="270"/>
      <c r="B32" s="358"/>
      <c r="C32" s="968"/>
      <c r="D32" s="969"/>
      <c r="E32" s="969"/>
      <c r="F32" s="969"/>
      <c r="G32" s="969"/>
      <c r="H32" s="969"/>
      <c r="I32" s="969"/>
      <c r="J32" s="969"/>
      <c r="K32" s="969"/>
      <c r="L32" s="970"/>
      <c r="M32" s="668"/>
      <c r="N32" s="284"/>
      <c r="O32" s="1010"/>
      <c r="P32" s="1011"/>
      <c r="Q32" s="1001" t="str">
        <f t="shared" si="0"/>
        <v/>
      </c>
      <c r="R32" s="1002"/>
      <c r="S32" s="53"/>
      <c r="T32" s="503"/>
      <c r="U32" s="670"/>
      <c r="V32" s="670"/>
    </row>
    <row r="33" spans="1:22" customFormat="1" ht="22.5" customHeight="1">
      <c r="A33" s="270"/>
      <c r="B33" s="358"/>
      <c r="C33" s="968"/>
      <c r="D33" s="969"/>
      <c r="E33" s="969"/>
      <c r="F33" s="969"/>
      <c r="G33" s="969"/>
      <c r="H33" s="969"/>
      <c r="I33" s="969"/>
      <c r="J33" s="969"/>
      <c r="K33" s="969"/>
      <c r="L33" s="970"/>
      <c r="M33" s="668"/>
      <c r="N33" s="284"/>
      <c r="O33" s="1010"/>
      <c r="P33" s="1011"/>
      <c r="Q33" s="1001" t="str">
        <f t="shared" si="0"/>
        <v/>
      </c>
      <c r="R33" s="1002"/>
      <c r="S33" s="53"/>
      <c r="T33" s="503"/>
      <c r="U33" s="670"/>
      <c r="V33" s="670"/>
    </row>
    <row r="34" spans="1:22" customFormat="1" ht="22.5" customHeight="1">
      <c r="A34" s="270"/>
      <c r="B34" s="358"/>
      <c r="C34" s="968"/>
      <c r="D34" s="969"/>
      <c r="E34" s="969"/>
      <c r="F34" s="969"/>
      <c r="G34" s="969"/>
      <c r="H34" s="969"/>
      <c r="I34" s="969"/>
      <c r="J34" s="969"/>
      <c r="K34" s="969"/>
      <c r="L34" s="970"/>
      <c r="M34" s="668"/>
      <c r="N34" s="284"/>
      <c r="O34" s="1010"/>
      <c r="P34" s="1011"/>
      <c r="Q34" s="1001" t="str">
        <f t="shared" si="0"/>
        <v/>
      </c>
      <c r="R34" s="1002"/>
      <c r="S34" s="53"/>
      <c r="T34" s="503"/>
      <c r="U34" s="670"/>
      <c r="V34" s="670"/>
    </row>
    <row r="35" spans="1:22" customFormat="1" ht="22.5" customHeight="1">
      <c r="A35" s="270"/>
      <c r="B35" s="358"/>
      <c r="C35" s="968"/>
      <c r="D35" s="969"/>
      <c r="E35" s="969"/>
      <c r="F35" s="969"/>
      <c r="G35" s="969"/>
      <c r="H35" s="969"/>
      <c r="I35" s="969"/>
      <c r="J35" s="969"/>
      <c r="K35" s="969"/>
      <c r="L35" s="970"/>
      <c r="M35" s="668"/>
      <c r="N35" s="284"/>
      <c r="O35" s="1010"/>
      <c r="P35" s="1011"/>
      <c r="Q35" s="1001" t="str">
        <f t="shared" si="0"/>
        <v/>
      </c>
      <c r="R35" s="1002"/>
      <c r="S35" s="53"/>
      <c r="T35" s="503"/>
      <c r="U35" s="670"/>
      <c r="V35" s="670"/>
    </row>
    <row r="36" spans="1:22" customFormat="1" ht="22.5" customHeight="1">
      <c r="A36" s="270"/>
      <c r="B36" s="358"/>
      <c r="C36" s="968"/>
      <c r="D36" s="969"/>
      <c r="E36" s="969"/>
      <c r="F36" s="969"/>
      <c r="G36" s="969"/>
      <c r="H36" s="969"/>
      <c r="I36" s="969"/>
      <c r="J36" s="969"/>
      <c r="K36" s="969"/>
      <c r="L36" s="970"/>
      <c r="M36" s="668"/>
      <c r="N36" s="284"/>
      <c r="O36" s="1010"/>
      <c r="P36" s="1011"/>
      <c r="Q36" s="1001" t="str">
        <f t="shared" si="0"/>
        <v/>
      </c>
      <c r="R36" s="1002"/>
      <c r="S36" s="53"/>
      <c r="T36" s="503"/>
      <c r="U36" s="670"/>
      <c r="V36" s="670"/>
    </row>
    <row r="37" spans="1:22" customFormat="1" ht="22.5" customHeight="1">
      <c r="A37" s="270"/>
      <c r="B37" s="358"/>
      <c r="C37" s="968"/>
      <c r="D37" s="969"/>
      <c r="E37" s="969"/>
      <c r="F37" s="969"/>
      <c r="G37" s="969"/>
      <c r="H37" s="969"/>
      <c r="I37" s="969"/>
      <c r="J37" s="969"/>
      <c r="K37" s="969"/>
      <c r="L37" s="970"/>
      <c r="M37" s="668"/>
      <c r="N37" s="284"/>
      <c r="O37" s="1010"/>
      <c r="P37" s="1011"/>
      <c r="Q37" s="1001" t="str">
        <f t="shared" si="0"/>
        <v/>
      </c>
      <c r="R37" s="1002"/>
      <c r="S37" s="53"/>
      <c r="T37" s="503"/>
      <c r="U37" s="670"/>
      <c r="V37" s="670"/>
    </row>
    <row r="38" spans="1:22" customFormat="1" ht="22.5" customHeight="1">
      <c r="A38" s="270"/>
      <c r="B38" s="358"/>
      <c r="C38" s="968"/>
      <c r="D38" s="969"/>
      <c r="E38" s="969"/>
      <c r="F38" s="969"/>
      <c r="G38" s="969"/>
      <c r="H38" s="969"/>
      <c r="I38" s="969"/>
      <c r="J38" s="969"/>
      <c r="K38" s="969"/>
      <c r="L38" s="970"/>
      <c r="M38" s="668"/>
      <c r="N38" s="284"/>
      <c r="O38" s="1010"/>
      <c r="P38" s="1011"/>
      <c r="Q38" s="1001" t="str">
        <f t="shared" si="0"/>
        <v/>
      </c>
      <c r="R38" s="1002"/>
      <c r="S38" s="53"/>
      <c r="T38" s="503"/>
      <c r="U38" s="670"/>
      <c r="V38" s="670"/>
    </row>
    <row r="39" spans="1:22" customFormat="1" ht="22.5" customHeight="1">
      <c r="A39" s="270"/>
      <c r="B39" s="358"/>
      <c r="C39" s="968"/>
      <c r="D39" s="969"/>
      <c r="E39" s="969"/>
      <c r="F39" s="969"/>
      <c r="G39" s="969"/>
      <c r="H39" s="969"/>
      <c r="I39" s="969"/>
      <c r="J39" s="969"/>
      <c r="K39" s="969"/>
      <c r="L39" s="970"/>
      <c r="M39" s="668"/>
      <c r="N39" s="284"/>
      <c r="O39" s="1010"/>
      <c r="P39" s="1011"/>
      <c r="Q39" s="1001" t="str">
        <f t="shared" si="0"/>
        <v/>
      </c>
      <c r="R39" s="1002"/>
      <c r="S39" s="53"/>
      <c r="T39" s="503"/>
      <c r="U39" s="670"/>
      <c r="V39" s="670"/>
    </row>
    <row r="40" spans="1:22" customFormat="1" ht="22.5" customHeight="1">
      <c r="A40" s="270"/>
      <c r="B40" s="358"/>
      <c r="C40" s="968"/>
      <c r="D40" s="969"/>
      <c r="E40" s="969"/>
      <c r="F40" s="969"/>
      <c r="G40" s="969"/>
      <c r="H40" s="969"/>
      <c r="I40" s="969"/>
      <c r="J40" s="969"/>
      <c r="K40" s="969"/>
      <c r="L40" s="970"/>
      <c r="M40" s="668"/>
      <c r="N40" s="284"/>
      <c r="O40" s="1010"/>
      <c r="P40" s="1011"/>
      <c r="Q40" s="1001" t="str">
        <f t="shared" si="0"/>
        <v/>
      </c>
      <c r="R40" s="1002"/>
      <c r="S40" s="53"/>
      <c r="T40" s="503"/>
      <c r="U40" s="670"/>
      <c r="V40" s="670"/>
    </row>
    <row r="41" spans="1:22" customFormat="1" ht="22.5" customHeight="1">
      <c r="A41" s="270"/>
      <c r="B41" s="358"/>
      <c r="C41" s="968"/>
      <c r="D41" s="969"/>
      <c r="E41" s="969"/>
      <c r="F41" s="969"/>
      <c r="G41" s="969"/>
      <c r="H41" s="969"/>
      <c r="I41" s="969"/>
      <c r="J41" s="969"/>
      <c r="K41" s="969"/>
      <c r="L41" s="970"/>
      <c r="M41" s="668"/>
      <c r="N41" s="284"/>
      <c r="O41" s="1010"/>
      <c r="P41" s="1011"/>
      <c r="Q41" s="1001" t="str">
        <f t="shared" si="0"/>
        <v/>
      </c>
      <c r="R41" s="1002"/>
      <c r="S41" s="53"/>
      <c r="T41" s="503"/>
      <c r="U41" s="670"/>
      <c r="V41" s="670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68"/>
      <c r="N42" s="284"/>
      <c r="O42" s="444"/>
      <c r="P42" s="445"/>
      <c r="Q42" s="1001" t="str">
        <f t="shared" si="0"/>
        <v/>
      </c>
      <c r="R42" s="1002"/>
      <c r="S42" s="53"/>
      <c r="T42" s="503"/>
      <c r="U42" s="670"/>
      <c r="V42" s="670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68"/>
      <c r="N43" s="284"/>
      <c r="O43" s="444"/>
      <c r="P43" s="445"/>
      <c r="Q43" s="1001" t="str">
        <f t="shared" si="0"/>
        <v/>
      </c>
      <c r="R43" s="1002"/>
      <c r="S43" s="53"/>
      <c r="T43" s="503"/>
      <c r="U43" s="670"/>
      <c r="V43" s="670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68"/>
      <c r="N44" s="284"/>
      <c r="O44" s="444"/>
      <c r="P44" s="445"/>
      <c r="Q44" s="1001" t="str">
        <f t="shared" si="0"/>
        <v/>
      </c>
      <c r="R44" s="1002"/>
      <c r="S44" s="53"/>
      <c r="T44" s="503"/>
      <c r="U44" s="670"/>
      <c r="V44" s="670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68"/>
      <c r="N45" s="284"/>
      <c r="O45" s="444"/>
      <c r="P45" s="445"/>
      <c r="Q45" s="1001" t="str">
        <f t="shared" si="0"/>
        <v/>
      </c>
      <c r="R45" s="1002"/>
      <c r="S45" s="53"/>
      <c r="T45" s="503"/>
      <c r="U45" s="670"/>
      <c r="V45" s="670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68"/>
      <c r="N46" s="284"/>
      <c r="O46" s="444"/>
      <c r="P46" s="445"/>
      <c r="Q46" s="1001" t="str">
        <f t="shared" si="0"/>
        <v/>
      </c>
      <c r="R46" s="1002"/>
      <c r="S46" s="53"/>
      <c r="T46" s="503"/>
      <c r="U46" s="670"/>
      <c r="V46" s="670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68"/>
      <c r="N47" s="284"/>
      <c r="O47" s="444"/>
      <c r="P47" s="445"/>
      <c r="Q47" s="1001" t="str">
        <f t="shared" si="0"/>
        <v/>
      </c>
      <c r="R47" s="1002"/>
      <c r="S47" s="53"/>
      <c r="T47" s="503"/>
      <c r="U47" s="670"/>
      <c r="V47" s="670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68"/>
      <c r="N48" s="284"/>
      <c r="O48" s="444"/>
      <c r="P48" s="445"/>
      <c r="Q48" s="1001" t="str">
        <f t="shared" si="0"/>
        <v/>
      </c>
      <c r="R48" s="1002"/>
      <c r="S48" s="53"/>
      <c r="T48" s="503"/>
      <c r="U48" s="670"/>
      <c r="V48" s="670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68"/>
      <c r="N49" s="284"/>
      <c r="O49" s="444"/>
      <c r="P49" s="445"/>
      <c r="Q49" s="1001" t="str">
        <f t="shared" si="0"/>
        <v/>
      </c>
      <c r="R49" s="1002"/>
      <c r="S49" s="53"/>
      <c r="T49" s="503"/>
      <c r="U49" s="670"/>
      <c r="V49" s="670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68"/>
      <c r="N50" s="284"/>
      <c r="O50" s="444"/>
      <c r="P50" s="445"/>
      <c r="Q50" s="1001" t="str">
        <f t="shared" si="0"/>
        <v/>
      </c>
      <c r="R50" s="1002"/>
      <c r="S50" s="53"/>
      <c r="T50" s="503"/>
      <c r="U50" s="670"/>
      <c r="V50" s="670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68"/>
      <c r="N51" s="284"/>
      <c r="O51" s="444"/>
      <c r="P51" s="445"/>
      <c r="Q51" s="1001" t="str">
        <f t="shared" si="0"/>
        <v/>
      </c>
      <c r="R51" s="1002"/>
      <c r="S51" s="53"/>
      <c r="T51" s="503"/>
      <c r="U51" s="670"/>
      <c r="V51" s="670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68"/>
      <c r="N52" s="284"/>
      <c r="O52" s="444"/>
      <c r="P52" s="445"/>
      <c r="Q52" s="1001" t="str">
        <f t="shared" si="0"/>
        <v/>
      </c>
      <c r="R52" s="1002"/>
      <c r="S52" s="53"/>
      <c r="T52" s="503"/>
      <c r="U52" s="670"/>
      <c r="V52" s="670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68"/>
      <c r="N53" s="284"/>
      <c r="O53" s="444"/>
      <c r="P53" s="445"/>
      <c r="Q53" s="1001" t="str">
        <f t="shared" si="0"/>
        <v/>
      </c>
      <c r="R53" s="1002"/>
      <c r="S53" s="53"/>
      <c r="T53" s="503"/>
      <c r="U53" s="670"/>
      <c r="V53" s="670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68"/>
      <c r="N54" s="284"/>
      <c r="O54" s="444"/>
      <c r="P54" s="445"/>
      <c r="Q54" s="1001" t="str">
        <f t="shared" si="0"/>
        <v/>
      </c>
      <c r="R54" s="1002"/>
      <c r="S54" s="53"/>
      <c r="T54" s="503"/>
      <c r="U54" s="670"/>
      <c r="V54" s="670"/>
    </row>
    <row r="55" spans="1:22" customFormat="1" ht="22.5" customHeight="1">
      <c r="A55" s="270"/>
      <c r="B55" s="358"/>
      <c r="C55" s="968"/>
      <c r="D55" s="969"/>
      <c r="E55" s="969"/>
      <c r="F55" s="969"/>
      <c r="G55" s="969"/>
      <c r="H55" s="969"/>
      <c r="I55" s="969"/>
      <c r="J55" s="969"/>
      <c r="K55" s="969"/>
      <c r="L55" s="970"/>
      <c r="M55" s="668"/>
      <c r="N55" s="284"/>
      <c r="O55" s="1010"/>
      <c r="P55" s="1011"/>
      <c r="Q55" s="1001" t="str">
        <f t="shared" si="0"/>
        <v/>
      </c>
      <c r="R55" s="1002"/>
      <c r="S55" s="53"/>
      <c r="T55" s="503"/>
      <c r="U55" s="670"/>
      <c r="V55" s="670"/>
    </row>
    <row r="56" spans="1:22" customFormat="1" ht="22.5" customHeight="1">
      <c r="A56" s="270"/>
      <c r="B56" s="358"/>
      <c r="C56" s="968"/>
      <c r="D56" s="969"/>
      <c r="E56" s="969"/>
      <c r="F56" s="969"/>
      <c r="G56" s="969"/>
      <c r="H56" s="969"/>
      <c r="I56" s="969"/>
      <c r="J56" s="969"/>
      <c r="K56" s="969"/>
      <c r="L56" s="970"/>
      <c r="M56" s="668"/>
      <c r="N56" s="284"/>
      <c r="O56" s="1010"/>
      <c r="P56" s="1011"/>
      <c r="Q56" s="1001" t="str">
        <f t="shared" si="0"/>
        <v/>
      </c>
      <c r="R56" s="1002"/>
      <c r="S56" s="53"/>
      <c r="T56" s="503"/>
      <c r="U56" s="670"/>
      <c r="V56" s="670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68"/>
      <c r="N57" s="284"/>
      <c r="O57" s="444"/>
      <c r="P57" s="445"/>
      <c r="Q57" s="1001" t="str">
        <f t="shared" si="0"/>
        <v/>
      </c>
      <c r="R57" s="1002"/>
      <c r="S57" s="53"/>
      <c r="T57" s="503"/>
      <c r="U57" s="670"/>
      <c r="V57" s="670"/>
    </row>
    <row r="58" spans="1:22" customFormat="1" ht="22.5" customHeight="1">
      <c r="A58" s="270"/>
      <c r="B58" s="358"/>
      <c r="C58" s="968"/>
      <c r="D58" s="969"/>
      <c r="E58" s="969"/>
      <c r="F58" s="969"/>
      <c r="G58" s="969"/>
      <c r="H58" s="969"/>
      <c r="I58" s="969"/>
      <c r="J58" s="969"/>
      <c r="K58" s="969"/>
      <c r="L58" s="970"/>
      <c r="M58" s="668"/>
      <c r="N58" s="284"/>
      <c r="O58" s="1010"/>
      <c r="P58" s="1011"/>
      <c r="Q58" s="1001" t="str">
        <f t="shared" si="0"/>
        <v/>
      </c>
      <c r="R58" s="1002"/>
      <c r="S58" s="53"/>
      <c r="T58" s="503"/>
      <c r="U58" s="670"/>
      <c r="V58" s="670"/>
    </row>
    <row r="59" spans="1:22" customFormat="1" ht="22.5" customHeight="1">
      <c r="A59" s="270"/>
      <c r="B59" s="358"/>
      <c r="C59" s="968"/>
      <c r="D59" s="969"/>
      <c r="E59" s="969"/>
      <c r="F59" s="969"/>
      <c r="G59" s="969"/>
      <c r="H59" s="969"/>
      <c r="I59" s="969"/>
      <c r="J59" s="969"/>
      <c r="K59" s="969"/>
      <c r="L59" s="970"/>
      <c r="M59" s="668"/>
      <c r="N59" s="284"/>
      <c r="O59" s="1010"/>
      <c r="P59" s="1011"/>
      <c r="Q59" s="1001" t="str">
        <f t="shared" si="0"/>
        <v/>
      </c>
      <c r="R59" s="1002"/>
      <c r="S59" s="53"/>
      <c r="T59" s="503"/>
      <c r="U59" s="670"/>
      <c r="V59" s="670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78"/>
      <c r="V60" s="678"/>
    </row>
    <row r="61" spans="1:22" s="99" customFormat="1" ht="23.25" customHeight="1">
      <c r="A61" s="496"/>
      <c r="B61" s="998" t="s">
        <v>6</v>
      </c>
      <c r="C61" s="999"/>
      <c r="D61" s="999"/>
      <c r="E61" s="999"/>
      <c r="F61" s="999"/>
      <c r="G61" s="999"/>
      <c r="H61" s="999"/>
      <c r="I61" s="999"/>
      <c r="J61" s="999"/>
      <c r="K61" s="999"/>
      <c r="L61" s="999"/>
      <c r="M61" s="999"/>
      <c r="N61" s="999"/>
      <c r="O61" s="999"/>
      <c r="P61" s="999"/>
      <c r="Q61" s="999"/>
      <c r="R61" s="999"/>
      <c r="S61" s="1000"/>
      <c r="T61" s="473"/>
      <c r="U61" s="679"/>
      <c r="V61" s="675"/>
    </row>
    <row r="62" spans="1:22" customFormat="1" ht="16.5" customHeight="1">
      <c r="A62" s="270"/>
      <c r="B62" s="111" t="str">
        <f>'3-MCN'!B58</f>
        <v>FAPESP,  JUNHO DE 2014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1022">
        <v>1</v>
      </c>
      <c r="R62" s="1022"/>
      <c r="S62" s="1022"/>
      <c r="T62" s="505"/>
      <c r="U62" s="680"/>
      <c r="V62" s="670"/>
    </row>
    <row r="63" spans="1:22" ht="16.5">
      <c r="B63" s="821" t="s">
        <v>363</v>
      </c>
      <c r="U63" s="681"/>
    </row>
    <row r="64" spans="1:22" s="99" customFormat="1" ht="14.25" customHeight="1">
      <c r="A64" s="496"/>
      <c r="B64" s="949" t="s">
        <v>1</v>
      </c>
      <c r="C64" s="1024" t="s">
        <v>8</v>
      </c>
      <c r="D64" s="1025"/>
      <c r="E64" s="1025"/>
      <c r="F64" s="1025"/>
      <c r="G64" s="1025"/>
      <c r="H64" s="1025"/>
      <c r="I64" s="1025"/>
      <c r="J64" s="1025"/>
      <c r="K64" s="1025"/>
      <c r="L64" s="1026"/>
      <c r="M64" s="924" t="s">
        <v>80</v>
      </c>
      <c r="N64" s="926" t="s">
        <v>179</v>
      </c>
      <c r="O64" s="957"/>
      <c r="P64" s="927"/>
      <c r="Q64" s="953" t="s">
        <v>180</v>
      </c>
      <c r="R64" s="954"/>
      <c r="S64" s="1030" t="s">
        <v>2</v>
      </c>
      <c r="T64" s="473"/>
      <c r="U64" s="679"/>
      <c r="V64" s="675"/>
    </row>
    <row r="65" spans="1:242" s="99" customFormat="1" ht="17.25" customHeight="1">
      <c r="A65" s="496"/>
      <c r="B65" s="1023"/>
      <c r="C65" s="1027"/>
      <c r="D65" s="1028"/>
      <c r="E65" s="1028"/>
      <c r="F65" s="1028"/>
      <c r="G65" s="1028"/>
      <c r="H65" s="1028"/>
      <c r="I65" s="1028"/>
      <c r="J65" s="1028"/>
      <c r="K65" s="1028"/>
      <c r="L65" s="1029"/>
      <c r="M65" s="1012"/>
      <c r="N65" s="1003"/>
      <c r="O65" s="1004"/>
      <c r="P65" s="1005"/>
      <c r="Q65" s="1006"/>
      <c r="R65" s="1007"/>
      <c r="S65" s="1030"/>
      <c r="T65" s="473"/>
      <c r="U65" s="679"/>
      <c r="V65" s="675"/>
    </row>
    <row r="66" spans="1:242" customFormat="1" ht="22.5" customHeight="1">
      <c r="A66" s="270"/>
      <c r="B66" s="358"/>
      <c r="C66" s="968"/>
      <c r="D66" s="969"/>
      <c r="E66" s="969"/>
      <c r="F66" s="969"/>
      <c r="G66" s="969"/>
      <c r="H66" s="969"/>
      <c r="I66" s="969"/>
      <c r="J66" s="969"/>
      <c r="K66" s="969"/>
      <c r="L66" s="970"/>
      <c r="M66" s="668"/>
      <c r="N66" s="284"/>
      <c r="O66" s="1010"/>
      <c r="P66" s="1011"/>
      <c r="Q66" s="1001" t="str">
        <f>IF(ISERROR(INDEX($V$22:$V$27,MATCH(M66,$U$22:$U$27,0))*O66),"",INDEX($V$22:$V$27,MATCH(M66,$U$22:$U$27,0))*O66)</f>
        <v/>
      </c>
      <c r="R66" s="1002"/>
      <c r="S66" s="53"/>
      <c r="T66" s="503"/>
      <c r="U66" s="680"/>
      <c r="V66" s="670"/>
      <c r="IG66" s="84"/>
      <c r="IH66" s="21"/>
    </row>
    <row r="67" spans="1:242" customFormat="1" ht="22.5" customHeight="1">
      <c r="A67" s="270"/>
      <c r="B67" s="358"/>
      <c r="C67" s="968"/>
      <c r="D67" s="969"/>
      <c r="E67" s="969"/>
      <c r="F67" s="969"/>
      <c r="G67" s="969"/>
      <c r="H67" s="969"/>
      <c r="I67" s="969"/>
      <c r="J67" s="969"/>
      <c r="K67" s="969"/>
      <c r="L67" s="970"/>
      <c r="M67" s="668"/>
      <c r="N67" s="284"/>
      <c r="O67" s="1010"/>
      <c r="P67" s="1011"/>
      <c r="Q67" s="1001" t="str">
        <f t="shared" ref="Q67:Q109" si="1">IF(ISERROR(INDEX($V$22:$V$27,MATCH(M67,$U$22:$U$27,0))*O67),"",INDEX($V$22:$V$27,MATCH(M67,$U$22:$U$27,0))*O67)</f>
        <v/>
      </c>
      <c r="R67" s="1002"/>
      <c r="S67" s="53"/>
      <c r="T67" s="503"/>
      <c r="U67" s="680"/>
      <c r="V67" s="670"/>
      <c r="IG67" s="84"/>
      <c r="IH67" s="21"/>
    </row>
    <row r="68" spans="1:242" customFormat="1" ht="22.5" customHeight="1">
      <c r="A68" s="270"/>
      <c r="B68" s="358"/>
      <c r="C68" s="968"/>
      <c r="D68" s="969"/>
      <c r="E68" s="969"/>
      <c r="F68" s="969"/>
      <c r="G68" s="969"/>
      <c r="H68" s="969"/>
      <c r="I68" s="969"/>
      <c r="J68" s="969"/>
      <c r="K68" s="969"/>
      <c r="L68" s="970"/>
      <c r="M68" s="668"/>
      <c r="N68" s="284"/>
      <c r="O68" s="1010"/>
      <c r="P68" s="1011"/>
      <c r="Q68" s="1001" t="str">
        <f t="shared" si="1"/>
        <v/>
      </c>
      <c r="R68" s="1002"/>
      <c r="S68" s="53"/>
      <c r="T68" s="503"/>
      <c r="U68" s="680"/>
      <c r="V68" s="670"/>
      <c r="IG68" s="84"/>
      <c r="IH68" s="21"/>
    </row>
    <row r="69" spans="1:242" customFormat="1" ht="22.5" customHeight="1">
      <c r="A69" s="270"/>
      <c r="B69" s="358"/>
      <c r="C69" s="968"/>
      <c r="D69" s="969"/>
      <c r="E69" s="969"/>
      <c r="F69" s="969"/>
      <c r="G69" s="969"/>
      <c r="H69" s="969"/>
      <c r="I69" s="969"/>
      <c r="J69" s="969"/>
      <c r="K69" s="969"/>
      <c r="L69" s="970"/>
      <c r="M69" s="668"/>
      <c r="N69" s="284"/>
      <c r="O69" s="1010"/>
      <c r="P69" s="1011"/>
      <c r="Q69" s="1001" t="str">
        <f t="shared" si="1"/>
        <v/>
      </c>
      <c r="R69" s="1002"/>
      <c r="S69" s="53"/>
      <c r="T69" s="503"/>
      <c r="U69" s="680"/>
      <c r="V69" s="670"/>
      <c r="IG69" s="84"/>
      <c r="IH69" s="21"/>
    </row>
    <row r="70" spans="1:242" customFormat="1" ht="22.5" customHeight="1">
      <c r="A70" s="270"/>
      <c r="B70" s="358"/>
      <c r="C70" s="968"/>
      <c r="D70" s="969"/>
      <c r="E70" s="969"/>
      <c r="F70" s="969"/>
      <c r="G70" s="969"/>
      <c r="H70" s="969"/>
      <c r="I70" s="969"/>
      <c r="J70" s="969"/>
      <c r="K70" s="969"/>
      <c r="L70" s="970"/>
      <c r="M70" s="668"/>
      <c r="N70" s="284"/>
      <c r="O70" s="1010"/>
      <c r="P70" s="1011"/>
      <c r="Q70" s="1001" t="str">
        <f t="shared" si="1"/>
        <v/>
      </c>
      <c r="R70" s="1002"/>
      <c r="S70" s="53"/>
      <c r="T70" s="503"/>
      <c r="U70" s="680"/>
      <c r="V70" s="670"/>
      <c r="IG70" s="84"/>
      <c r="IH70" s="21"/>
    </row>
    <row r="71" spans="1:242" customFormat="1" ht="22.5" customHeight="1">
      <c r="A71" s="270"/>
      <c r="B71" s="358"/>
      <c r="C71" s="968"/>
      <c r="D71" s="969"/>
      <c r="E71" s="969"/>
      <c r="F71" s="969"/>
      <c r="G71" s="969"/>
      <c r="H71" s="969"/>
      <c r="I71" s="969"/>
      <c r="J71" s="969"/>
      <c r="K71" s="969"/>
      <c r="L71" s="970"/>
      <c r="M71" s="668"/>
      <c r="N71" s="284"/>
      <c r="O71" s="1010"/>
      <c r="P71" s="1011"/>
      <c r="Q71" s="1001" t="str">
        <f t="shared" si="1"/>
        <v/>
      </c>
      <c r="R71" s="1002"/>
      <c r="S71" s="53"/>
      <c r="T71" s="503"/>
      <c r="U71" s="670"/>
      <c r="V71" s="670"/>
      <c r="IG71" s="84"/>
      <c r="IH71" s="21"/>
    </row>
    <row r="72" spans="1:242" customFormat="1" ht="22.5" customHeight="1">
      <c r="A72" s="270"/>
      <c r="B72" s="358"/>
      <c r="C72" s="968"/>
      <c r="D72" s="969"/>
      <c r="E72" s="969"/>
      <c r="F72" s="969"/>
      <c r="G72" s="969"/>
      <c r="H72" s="969"/>
      <c r="I72" s="969"/>
      <c r="J72" s="969"/>
      <c r="K72" s="969"/>
      <c r="L72" s="970"/>
      <c r="M72" s="668"/>
      <c r="N72" s="284"/>
      <c r="O72" s="1010"/>
      <c r="P72" s="1011"/>
      <c r="Q72" s="1001" t="str">
        <f t="shared" si="1"/>
        <v/>
      </c>
      <c r="R72" s="1002"/>
      <c r="S72" s="53"/>
      <c r="T72" s="503"/>
      <c r="U72" s="670"/>
      <c r="V72" s="670"/>
      <c r="IG72" s="21"/>
      <c r="IH72" s="21"/>
    </row>
    <row r="73" spans="1:242" customFormat="1" ht="22.5" customHeight="1">
      <c r="A73" s="270"/>
      <c r="B73" s="358"/>
      <c r="C73" s="968"/>
      <c r="D73" s="969"/>
      <c r="E73" s="969"/>
      <c r="F73" s="969"/>
      <c r="G73" s="969"/>
      <c r="H73" s="969"/>
      <c r="I73" s="969"/>
      <c r="J73" s="969"/>
      <c r="K73" s="969"/>
      <c r="L73" s="970"/>
      <c r="M73" s="668"/>
      <c r="N73" s="284"/>
      <c r="O73" s="1010"/>
      <c r="P73" s="1011"/>
      <c r="Q73" s="1001" t="str">
        <f t="shared" si="1"/>
        <v/>
      </c>
      <c r="R73" s="1002"/>
      <c r="S73" s="53"/>
      <c r="T73" s="503"/>
      <c r="U73" s="670"/>
      <c r="V73" s="670"/>
      <c r="IG73" s="21"/>
      <c r="IH73" s="21"/>
    </row>
    <row r="74" spans="1:242" customFormat="1" ht="22.5" customHeight="1">
      <c r="A74" s="270"/>
      <c r="B74" s="358"/>
      <c r="C74" s="968"/>
      <c r="D74" s="969"/>
      <c r="E74" s="969"/>
      <c r="F74" s="969"/>
      <c r="G74" s="969"/>
      <c r="H74" s="969"/>
      <c r="I74" s="969"/>
      <c r="J74" s="969"/>
      <c r="K74" s="969"/>
      <c r="L74" s="970"/>
      <c r="M74" s="668"/>
      <c r="N74" s="284"/>
      <c r="O74" s="1010"/>
      <c r="P74" s="1011"/>
      <c r="Q74" s="1001" t="str">
        <f t="shared" si="1"/>
        <v/>
      </c>
      <c r="R74" s="1002"/>
      <c r="S74" s="53"/>
      <c r="T74" s="503"/>
      <c r="U74" s="670"/>
      <c r="V74" s="670"/>
    </row>
    <row r="75" spans="1:242" customFormat="1" ht="22.5" customHeight="1">
      <c r="A75" s="270"/>
      <c r="B75" s="358"/>
      <c r="C75" s="968"/>
      <c r="D75" s="969"/>
      <c r="E75" s="969"/>
      <c r="F75" s="969"/>
      <c r="G75" s="969"/>
      <c r="H75" s="969"/>
      <c r="I75" s="969"/>
      <c r="J75" s="969"/>
      <c r="K75" s="969"/>
      <c r="L75" s="970"/>
      <c r="M75" s="668"/>
      <c r="N75" s="284"/>
      <c r="O75" s="1010"/>
      <c r="P75" s="1011"/>
      <c r="Q75" s="1001" t="str">
        <f t="shared" si="1"/>
        <v/>
      </c>
      <c r="R75" s="1002"/>
      <c r="S75" s="53"/>
      <c r="T75" s="503"/>
      <c r="U75" s="670"/>
      <c r="V75" s="670"/>
    </row>
    <row r="76" spans="1:242" customFormat="1" ht="22.5" customHeight="1">
      <c r="A76" s="270"/>
      <c r="B76" s="358"/>
      <c r="C76" s="968"/>
      <c r="D76" s="969"/>
      <c r="E76" s="969"/>
      <c r="F76" s="969"/>
      <c r="G76" s="969"/>
      <c r="H76" s="969"/>
      <c r="I76" s="969"/>
      <c r="J76" s="969"/>
      <c r="K76" s="969"/>
      <c r="L76" s="970"/>
      <c r="M76" s="668"/>
      <c r="N76" s="284"/>
      <c r="O76" s="1010"/>
      <c r="P76" s="1011"/>
      <c r="Q76" s="1001" t="str">
        <f t="shared" si="1"/>
        <v/>
      </c>
      <c r="R76" s="1002"/>
      <c r="S76" s="53"/>
      <c r="T76" s="503"/>
      <c r="U76" s="670"/>
      <c r="V76" s="670"/>
    </row>
    <row r="77" spans="1:242" customFormat="1" ht="22.5" customHeight="1">
      <c r="A77" s="270"/>
      <c r="B77" s="358"/>
      <c r="C77" s="968"/>
      <c r="D77" s="969"/>
      <c r="E77" s="969"/>
      <c r="F77" s="969"/>
      <c r="G77" s="969"/>
      <c r="H77" s="969"/>
      <c r="I77" s="969"/>
      <c r="J77" s="969"/>
      <c r="K77" s="969"/>
      <c r="L77" s="970"/>
      <c r="M77" s="668"/>
      <c r="N77" s="284"/>
      <c r="O77" s="1010"/>
      <c r="P77" s="1011"/>
      <c r="Q77" s="1001" t="str">
        <f t="shared" si="1"/>
        <v/>
      </c>
      <c r="R77" s="1002"/>
      <c r="S77" s="53"/>
      <c r="T77" s="503"/>
      <c r="U77" s="670"/>
      <c r="V77" s="670"/>
    </row>
    <row r="78" spans="1:242" customFormat="1" ht="22.5" customHeight="1">
      <c r="A78" s="270"/>
      <c r="B78" s="358"/>
      <c r="C78" s="968"/>
      <c r="D78" s="969"/>
      <c r="E78" s="969"/>
      <c r="F78" s="969"/>
      <c r="G78" s="969"/>
      <c r="H78" s="969"/>
      <c r="I78" s="969"/>
      <c r="J78" s="969"/>
      <c r="K78" s="969"/>
      <c r="L78" s="970"/>
      <c r="M78" s="668"/>
      <c r="N78" s="284"/>
      <c r="O78" s="1010"/>
      <c r="P78" s="1011"/>
      <c r="Q78" s="1001" t="str">
        <f t="shared" si="1"/>
        <v/>
      </c>
      <c r="R78" s="1002"/>
      <c r="S78" s="53"/>
      <c r="T78" s="503"/>
      <c r="U78" s="670"/>
      <c r="V78" s="670"/>
    </row>
    <row r="79" spans="1:242" customFormat="1" ht="22.5" customHeight="1">
      <c r="A79" s="270"/>
      <c r="B79" s="358"/>
      <c r="C79" s="968"/>
      <c r="D79" s="969"/>
      <c r="E79" s="969"/>
      <c r="F79" s="969"/>
      <c r="G79" s="969"/>
      <c r="H79" s="969"/>
      <c r="I79" s="969"/>
      <c r="J79" s="969"/>
      <c r="K79" s="969"/>
      <c r="L79" s="970"/>
      <c r="M79" s="668"/>
      <c r="N79" s="284"/>
      <c r="O79" s="1010"/>
      <c r="P79" s="1011"/>
      <c r="Q79" s="1001" t="str">
        <f t="shared" si="1"/>
        <v/>
      </c>
      <c r="R79" s="1002"/>
      <c r="S79" s="53"/>
      <c r="T79" s="503"/>
      <c r="U79" s="670"/>
      <c r="V79" s="670"/>
    </row>
    <row r="80" spans="1:242" customFormat="1" ht="22.5" customHeight="1">
      <c r="A80" s="270"/>
      <c r="B80" s="358"/>
      <c r="C80" s="968"/>
      <c r="D80" s="969"/>
      <c r="E80" s="969"/>
      <c r="F80" s="969"/>
      <c r="G80" s="969"/>
      <c r="H80" s="969"/>
      <c r="I80" s="969"/>
      <c r="J80" s="969"/>
      <c r="K80" s="969"/>
      <c r="L80" s="970"/>
      <c r="M80" s="668"/>
      <c r="N80" s="284"/>
      <c r="O80" s="1010"/>
      <c r="P80" s="1011"/>
      <c r="Q80" s="1001" t="str">
        <f t="shared" si="1"/>
        <v/>
      </c>
      <c r="R80" s="1002"/>
      <c r="S80" s="53"/>
      <c r="T80" s="503"/>
      <c r="U80" s="670"/>
      <c r="V80" s="670"/>
    </row>
    <row r="81" spans="1:242" customFormat="1" ht="22.5" customHeight="1">
      <c r="A81" s="270"/>
      <c r="B81" s="358"/>
      <c r="C81" s="968"/>
      <c r="D81" s="969"/>
      <c r="E81" s="969"/>
      <c r="F81" s="969"/>
      <c r="G81" s="969"/>
      <c r="H81" s="969"/>
      <c r="I81" s="969"/>
      <c r="J81" s="969"/>
      <c r="K81" s="969"/>
      <c r="L81" s="970"/>
      <c r="M81" s="668"/>
      <c r="N81" s="284"/>
      <c r="O81" s="1010"/>
      <c r="P81" s="1011"/>
      <c r="Q81" s="1001" t="str">
        <f t="shared" si="1"/>
        <v/>
      </c>
      <c r="R81" s="1002"/>
      <c r="S81" s="53"/>
      <c r="T81" s="503"/>
      <c r="U81" s="670"/>
      <c r="V81" s="670"/>
      <c r="IG81" s="21"/>
      <c r="IH81" s="21"/>
    </row>
    <row r="82" spans="1:242" customFormat="1" ht="22.5" customHeight="1">
      <c r="A82" s="270"/>
      <c r="B82" s="358"/>
      <c r="C82" s="968"/>
      <c r="D82" s="969"/>
      <c r="E82" s="969"/>
      <c r="F82" s="969"/>
      <c r="G82" s="969"/>
      <c r="H82" s="969"/>
      <c r="I82" s="969"/>
      <c r="J82" s="969"/>
      <c r="K82" s="969"/>
      <c r="L82" s="970"/>
      <c r="M82" s="668"/>
      <c r="N82" s="284"/>
      <c r="O82" s="1010"/>
      <c r="P82" s="1011"/>
      <c r="Q82" s="1001" t="str">
        <f t="shared" si="1"/>
        <v/>
      </c>
      <c r="R82" s="1002"/>
      <c r="S82" s="53"/>
      <c r="T82" s="503"/>
      <c r="U82" s="670"/>
      <c r="V82" s="670"/>
    </row>
    <row r="83" spans="1:242" customFormat="1" ht="22.5" customHeight="1">
      <c r="A83" s="270"/>
      <c r="B83" s="358"/>
      <c r="C83" s="968"/>
      <c r="D83" s="969"/>
      <c r="E83" s="969"/>
      <c r="F83" s="969"/>
      <c r="G83" s="969"/>
      <c r="H83" s="969"/>
      <c r="I83" s="969"/>
      <c r="J83" s="969"/>
      <c r="K83" s="969"/>
      <c r="L83" s="970"/>
      <c r="M83" s="668"/>
      <c r="N83" s="284"/>
      <c r="O83" s="1010"/>
      <c r="P83" s="1011"/>
      <c r="Q83" s="1001" t="str">
        <f t="shared" si="1"/>
        <v/>
      </c>
      <c r="R83" s="1002"/>
      <c r="S83" s="53"/>
      <c r="T83" s="503"/>
      <c r="U83" s="670"/>
      <c r="V83" s="670"/>
    </row>
    <row r="84" spans="1:242" customFormat="1" ht="22.5" customHeight="1">
      <c r="A84" s="270"/>
      <c r="B84" s="358"/>
      <c r="C84" s="968"/>
      <c r="D84" s="969"/>
      <c r="E84" s="969"/>
      <c r="F84" s="969"/>
      <c r="G84" s="969"/>
      <c r="H84" s="969"/>
      <c r="I84" s="969"/>
      <c r="J84" s="969"/>
      <c r="K84" s="969"/>
      <c r="L84" s="970"/>
      <c r="M84" s="668"/>
      <c r="N84" s="284"/>
      <c r="O84" s="1010"/>
      <c r="P84" s="1011"/>
      <c r="Q84" s="1001" t="str">
        <f t="shared" si="1"/>
        <v/>
      </c>
      <c r="R84" s="1002"/>
      <c r="S84" s="53"/>
      <c r="T84" s="503"/>
      <c r="U84" s="670"/>
      <c r="V84" s="670"/>
    </row>
    <row r="85" spans="1:242" customFormat="1" ht="22.5" customHeight="1">
      <c r="A85" s="270"/>
      <c r="B85" s="358"/>
      <c r="C85" s="968"/>
      <c r="D85" s="969"/>
      <c r="E85" s="969"/>
      <c r="F85" s="969"/>
      <c r="G85" s="969"/>
      <c r="H85" s="969"/>
      <c r="I85" s="969"/>
      <c r="J85" s="969"/>
      <c r="K85" s="969"/>
      <c r="L85" s="970"/>
      <c r="M85" s="668"/>
      <c r="N85" s="284"/>
      <c r="O85" s="1010"/>
      <c r="P85" s="1011"/>
      <c r="Q85" s="1001" t="str">
        <f t="shared" si="1"/>
        <v/>
      </c>
      <c r="R85" s="1002"/>
      <c r="S85" s="53"/>
      <c r="T85" s="503"/>
      <c r="U85" s="670"/>
      <c r="V85" s="670"/>
    </row>
    <row r="86" spans="1:242" customFormat="1" ht="22.5" customHeight="1">
      <c r="A86" s="270"/>
      <c r="B86" s="358"/>
      <c r="C86" s="968"/>
      <c r="D86" s="969"/>
      <c r="E86" s="969"/>
      <c r="F86" s="969"/>
      <c r="G86" s="969"/>
      <c r="H86" s="969"/>
      <c r="I86" s="969"/>
      <c r="J86" s="969"/>
      <c r="K86" s="969"/>
      <c r="L86" s="970"/>
      <c r="M86" s="668"/>
      <c r="N86" s="284"/>
      <c r="O86" s="1010"/>
      <c r="P86" s="1011"/>
      <c r="Q86" s="1001" t="str">
        <f t="shared" si="1"/>
        <v/>
      </c>
      <c r="R86" s="1002"/>
      <c r="S86" s="53"/>
      <c r="T86" s="503"/>
      <c r="U86" s="670"/>
      <c r="V86" s="670"/>
    </row>
    <row r="87" spans="1:242" customFormat="1" ht="22.5" customHeight="1">
      <c r="A87" s="270"/>
      <c r="B87" s="358"/>
      <c r="C87" s="968"/>
      <c r="D87" s="969"/>
      <c r="E87" s="969"/>
      <c r="F87" s="969"/>
      <c r="G87" s="969"/>
      <c r="H87" s="969"/>
      <c r="I87" s="969"/>
      <c r="J87" s="969"/>
      <c r="K87" s="969"/>
      <c r="L87" s="970"/>
      <c r="M87" s="668"/>
      <c r="N87" s="284"/>
      <c r="O87" s="1010"/>
      <c r="P87" s="1011"/>
      <c r="Q87" s="1001" t="str">
        <f t="shared" si="1"/>
        <v/>
      </c>
      <c r="R87" s="1002"/>
      <c r="S87" s="53"/>
      <c r="T87" s="503"/>
      <c r="U87" s="670"/>
      <c r="V87" s="670"/>
    </row>
    <row r="88" spans="1:242" customFormat="1" ht="22.5" customHeight="1">
      <c r="A88" s="270"/>
      <c r="B88" s="358"/>
      <c r="C88" s="968"/>
      <c r="D88" s="969"/>
      <c r="E88" s="969"/>
      <c r="F88" s="969"/>
      <c r="G88" s="969"/>
      <c r="H88" s="969"/>
      <c r="I88" s="969"/>
      <c r="J88" s="969"/>
      <c r="K88" s="969"/>
      <c r="L88" s="970"/>
      <c r="M88" s="668"/>
      <c r="N88" s="284"/>
      <c r="O88" s="1010"/>
      <c r="P88" s="1011"/>
      <c r="Q88" s="1001" t="str">
        <f t="shared" si="1"/>
        <v/>
      </c>
      <c r="R88" s="1002"/>
      <c r="S88" s="53"/>
      <c r="T88" s="503"/>
      <c r="U88" s="670"/>
      <c r="V88" s="670"/>
    </row>
    <row r="89" spans="1:242" s="342" customFormat="1" ht="22.5" customHeight="1">
      <c r="A89" s="270"/>
      <c r="B89" s="358"/>
      <c r="C89" s="968"/>
      <c r="D89" s="969"/>
      <c r="E89" s="969"/>
      <c r="F89" s="969"/>
      <c r="G89" s="969"/>
      <c r="H89" s="969"/>
      <c r="I89" s="969"/>
      <c r="J89" s="969"/>
      <c r="K89" s="969"/>
      <c r="L89" s="970"/>
      <c r="M89" s="668"/>
      <c r="N89" s="284"/>
      <c r="O89" s="1010"/>
      <c r="P89" s="1011"/>
      <c r="Q89" s="1001" t="str">
        <f t="shared" si="1"/>
        <v/>
      </c>
      <c r="R89" s="1002"/>
      <c r="S89" s="53"/>
      <c r="T89" s="503"/>
      <c r="U89" s="680"/>
      <c r="V89" s="670"/>
      <c r="IG89" s="84"/>
      <c r="IH89" s="21"/>
    </row>
    <row r="90" spans="1:242" s="342" customFormat="1" ht="22.5" customHeight="1">
      <c r="A90" s="270"/>
      <c r="B90" s="358"/>
      <c r="C90" s="968"/>
      <c r="D90" s="969"/>
      <c r="E90" s="969"/>
      <c r="F90" s="969"/>
      <c r="G90" s="969"/>
      <c r="H90" s="969"/>
      <c r="I90" s="969"/>
      <c r="J90" s="969"/>
      <c r="K90" s="969"/>
      <c r="L90" s="970"/>
      <c r="M90" s="668"/>
      <c r="N90" s="284"/>
      <c r="O90" s="1010"/>
      <c r="P90" s="1011"/>
      <c r="Q90" s="1001" t="str">
        <f t="shared" si="1"/>
        <v/>
      </c>
      <c r="R90" s="1002"/>
      <c r="S90" s="53"/>
      <c r="T90" s="503"/>
      <c r="U90" s="680"/>
      <c r="V90" s="670"/>
      <c r="IG90" s="84"/>
      <c r="IH90" s="21"/>
    </row>
    <row r="91" spans="1:242" s="342" customFormat="1" ht="22.5" customHeight="1">
      <c r="A91" s="270"/>
      <c r="B91" s="358"/>
      <c r="C91" s="968"/>
      <c r="D91" s="969"/>
      <c r="E91" s="969"/>
      <c r="F91" s="969"/>
      <c r="G91" s="969"/>
      <c r="H91" s="969"/>
      <c r="I91" s="969"/>
      <c r="J91" s="969"/>
      <c r="K91" s="969"/>
      <c r="L91" s="970"/>
      <c r="M91" s="668"/>
      <c r="N91" s="284"/>
      <c r="O91" s="1010"/>
      <c r="P91" s="1011"/>
      <c r="Q91" s="1001" t="str">
        <f t="shared" si="1"/>
        <v/>
      </c>
      <c r="R91" s="1002"/>
      <c r="S91" s="53"/>
      <c r="T91" s="503"/>
      <c r="U91" s="680"/>
      <c r="V91" s="670"/>
      <c r="IG91" s="84"/>
      <c r="IH91" s="21"/>
    </row>
    <row r="92" spans="1:242" s="342" customFormat="1" ht="22.5" customHeight="1">
      <c r="A92" s="270"/>
      <c r="B92" s="358"/>
      <c r="C92" s="968"/>
      <c r="D92" s="969"/>
      <c r="E92" s="969"/>
      <c r="F92" s="969"/>
      <c r="G92" s="969"/>
      <c r="H92" s="969"/>
      <c r="I92" s="969"/>
      <c r="J92" s="969"/>
      <c r="K92" s="969"/>
      <c r="L92" s="970"/>
      <c r="M92" s="668"/>
      <c r="N92" s="284"/>
      <c r="O92" s="1010"/>
      <c r="P92" s="1011"/>
      <c r="Q92" s="1001" t="str">
        <f t="shared" si="1"/>
        <v/>
      </c>
      <c r="R92" s="1002"/>
      <c r="S92" s="53"/>
      <c r="T92" s="503"/>
      <c r="U92" s="680"/>
      <c r="V92" s="670"/>
      <c r="IG92" s="84"/>
      <c r="IH92" s="21"/>
    </row>
    <row r="93" spans="1:242" s="342" customFormat="1" ht="22.5" customHeight="1">
      <c r="A93" s="270"/>
      <c r="B93" s="358"/>
      <c r="C93" s="968"/>
      <c r="D93" s="969"/>
      <c r="E93" s="969"/>
      <c r="F93" s="969"/>
      <c r="G93" s="969"/>
      <c r="H93" s="969"/>
      <c r="I93" s="969"/>
      <c r="J93" s="969"/>
      <c r="K93" s="969"/>
      <c r="L93" s="970"/>
      <c r="M93" s="668"/>
      <c r="N93" s="284"/>
      <c r="O93" s="1010"/>
      <c r="P93" s="1011"/>
      <c r="Q93" s="1001" t="str">
        <f t="shared" si="1"/>
        <v/>
      </c>
      <c r="R93" s="1002"/>
      <c r="S93" s="53"/>
      <c r="T93" s="503"/>
      <c r="U93" s="680"/>
      <c r="V93" s="670"/>
      <c r="IG93" s="84"/>
      <c r="IH93" s="21"/>
    </row>
    <row r="94" spans="1:242" s="342" customFormat="1" ht="22.5" customHeight="1">
      <c r="A94" s="270"/>
      <c r="B94" s="358"/>
      <c r="C94" s="968"/>
      <c r="D94" s="969"/>
      <c r="E94" s="969"/>
      <c r="F94" s="969"/>
      <c r="G94" s="969"/>
      <c r="H94" s="969"/>
      <c r="I94" s="969"/>
      <c r="J94" s="969"/>
      <c r="K94" s="969"/>
      <c r="L94" s="970"/>
      <c r="M94" s="668"/>
      <c r="N94" s="284"/>
      <c r="O94" s="1010"/>
      <c r="P94" s="1011"/>
      <c r="Q94" s="1001" t="str">
        <f t="shared" si="1"/>
        <v/>
      </c>
      <c r="R94" s="1002"/>
      <c r="S94" s="53"/>
      <c r="T94" s="503"/>
      <c r="U94" s="670"/>
      <c r="V94" s="670"/>
      <c r="IG94" s="84"/>
      <c r="IH94" s="21"/>
    </row>
    <row r="95" spans="1:242" s="342" customFormat="1" ht="22.5" customHeight="1">
      <c r="A95" s="270"/>
      <c r="B95" s="358"/>
      <c r="C95" s="968"/>
      <c r="D95" s="969"/>
      <c r="E95" s="969"/>
      <c r="F95" s="969"/>
      <c r="G95" s="969"/>
      <c r="H95" s="969"/>
      <c r="I95" s="969"/>
      <c r="J95" s="969"/>
      <c r="K95" s="969"/>
      <c r="L95" s="970"/>
      <c r="M95" s="668"/>
      <c r="N95" s="284"/>
      <c r="O95" s="1010"/>
      <c r="P95" s="1011"/>
      <c r="Q95" s="1001" t="str">
        <f t="shared" si="1"/>
        <v/>
      </c>
      <c r="R95" s="1002"/>
      <c r="S95" s="53"/>
      <c r="T95" s="503"/>
      <c r="U95" s="670"/>
      <c r="V95" s="670"/>
      <c r="IG95" s="21"/>
      <c r="IH95" s="21"/>
    </row>
    <row r="96" spans="1:242" s="342" customFormat="1" ht="22.5" customHeight="1">
      <c r="A96" s="270"/>
      <c r="B96" s="358"/>
      <c r="C96" s="968"/>
      <c r="D96" s="969"/>
      <c r="E96" s="969"/>
      <c r="F96" s="969"/>
      <c r="G96" s="969"/>
      <c r="H96" s="969"/>
      <c r="I96" s="969"/>
      <c r="J96" s="969"/>
      <c r="K96" s="969"/>
      <c r="L96" s="970"/>
      <c r="M96" s="668"/>
      <c r="N96" s="284"/>
      <c r="O96" s="1010"/>
      <c r="P96" s="1011"/>
      <c r="Q96" s="1001" t="str">
        <f t="shared" si="1"/>
        <v/>
      </c>
      <c r="R96" s="1002"/>
      <c r="S96" s="53"/>
      <c r="T96" s="503"/>
      <c r="U96" s="670"/>
      <c r="V96" s="670"/>
      <c r="IG96" s="21"/>
      <c r="IH96" s="21"/>
    </row>
    <row r="97" spans="1:242" s="342" customFormat="1" ht="22.5" customHeight="1">
      <c r="A97" s="270"/>
      <c r="B97" s="358"/>
      <c r="C97" s="968"/>
      <c r="D97" s="969"/>
      <c r="E97" s="969"/>
      <c r="F97" s="969"/>
      <c r="G97" s="969"/>
      <c r="H97" s="969"/>
      <c r="I97" s="969"/>
      <c r="J97" s="969"/>
      <c r="K97" s="969"/>
      <c r="L97" s="970"/>
      <c r="M97" s="668"/>
      <c r="N97" s="284"/>
      <c r="O97" s="1010"/>
      <c r="P97" s="1011"/>
      <c r="Q97" s="1001" t="str">
        <f t="shared" si="1"/>
        <v/>
      </c>
      <c r="R97" s="1002"/>
      <c r="S97" s="53"/>
      <c r="T97" s="503"/>
      <c r="U97" s="670"/>
      <c r="V97" s="670"/>
    </row>
    <row r="98" spans="1:242" s="342" customFormat="1" ht="22.5" customHeight="1">
      <c r="A98" s="270"/>
      <c r="B98" s="358"/>
      <c r="C98" s="968"/>
      <c r="D98" s="969"/>
      <c r="E98" s="969"/>
      <c r="F98" s="969"/>
      <c r="G98" s="969"/>
      <c r="H98" s="969"/>
      <c r="I98" s="969"/>
      <c r="J98" s="969"/>
      <c r="K98" s="969"/>
      <c r="L98" s="970"/>
      <c r="M98" s="668"/>
      <c r="N98" s="284"/>
      <c r="O98" s="1010"/>
      <c r="P98" s="1011"/>
      <c r="Q98" s="1001" t="str">
        <f t="shared" si="1"/>
        <v/>
      </c>
      <c r="R98" s="1002"/>
      <c r="S98" s="53"/>
      <c r="T98" s="503"/>
      <c r="U98" s="670"/>
      <c r="V98" s="670"/>
    </row>
    <row r="99" spans="1:242" s="342" customFormat="1" ht="22.5" customHeight="1">
      <c r="A99" s="270"/>
      <c r="B99" s="358"/>
      <c r="C99" s="968"/>
      <c r="D99" s="969"/>
      <c r="E99" s="969"/>
      <c r="F99" s="969"/>
      <c r="G99" s="969"/>
      <c r="H99" s="969"/>
      <c r="I99" s="969"/>
      <c r="J99" s="969"/>
      <c r="K99" s="969"/>
      <c r="L99" s="970"/>
      <c r="M99" s="668"/>
      <c r="N99" s="284"/>
      <c r="O99" s="1010"/>
      <c r="P99" s="1011"/>
      <c r="Q99" s="1001" t="str">
        <f t="shared" si="1"/>
        <v/>
      </c>
      <c r="R99" s="1002"/>
      <c r="S99" s="53"/>
      <c r="T99" s="503"/>
      <c r="U99" s="670"/>
      <c r="V99" s="670"/>
    </row>
    <row r="100" spans="1:242" s="342" customFormat="1" ht="22.5" customHeight="1">
      <c r="A100" s="270"/>
      <c r="B100" s="358"/>
      <c r="C100" s="968"/>
      <c r="D100" s="969"/>
      <c r="E100" s="969"/>
      <c r="F100" s="969"/>
      <c r="G100" s="969"/>
      <c r="H100" s="969"/>
      <c r="I100" s="969"/>
      <c r="J100" s="969"/>
      <c r="K100" s="969"/>
      <c r="L100" s="970"/>
      <c r="M100" s="668"/>
      <c r="N100" s="284"/>
      <c r="O100" s="1010"/>
      <c r="P100" s="1011"/>
      <c r="Q100" s="1001" t="str">
        <f t="shared" si="1"/>
        <v/>
      </c>
      <c r="R100" s="1002"/>
      <c r="S100" s="53"/>
      <c r="T100" s="503"/>
      <c r="U100" s="670"/>
      <c r="V100" s="670"/>
    </row>
    <row r="101" spans="1:242" s="342" customFormat="1" ht="22.5" customHeight="1">
      <c r="A101" s="270"/>
      <c r="B101" s="358"/>
      <c r="C101" s="968"/>
      <c r="D101" s="969"/>
      <c r="E101" s="969"/>
      <c r="F101" s="969"/>
      <c r="G101" s="969"/>
      <c r="H101" s="969"/>
      <c r="I101" s="969"/>
      <c r="J101" s="969"/>
      <c r="K101" s="969"/>
      <c r="L101" s="970"/>
      <c r="M101" s="668"/>
      <c r="N101" s="284"/>
      <c r="O101" s="1010"/>
      <c r="P101" s="1011"/>
      <c r="Q101" s="1001" t="str">
        <f t="shared" si="1"/>
        <v/>
      </c>
      <c r="R101" s="1002"/>
      <c r="S101" s="53"/>
      <c r="T101" s="503"/>
      <c r="U101" s="670"/>
      <c r="V101" s="670"/>
    </row>
    <row r="102" spans="1:242" s="342" customFormat="1" ht="22.5" customHeight="1">
      <c r="A102" s="270"/>
      <c r="B102" s="358"/>
      <c r="C102" s="968"/>
      <c r="D102" s="969"/>
      <c r="E102" s="969"/>
      <c r="F102" s="969"/>
      <c r="G102" s="969"/>
      <c r="H102" s="969"/>
      <c r="I102" s="969"/>
      <c r="J102" s="969"/>
      <c r="K102" s="969"/>
      <c r="L102" s="970"/>
      <c r="M102" s="668"/>
      <c r="N102" s="284"/>
      <c r="O102" s="1010"/>
      <c r="P102" s="1011"/>
      <c r="Q102" s="1001" t="str">
        <f t="shared" si="1"/>
        <v/>
      </c>
      <c r="R102" s="1002"/>
      <c r="S102" s="53"/>
      <c r="T102" s="503"/>
      <c r="U102" s="670"/>
      <c r="V102" s="670"/>
      <c r="IG102" s="21"/>
      <c r="IH102" s="21"/>
    </row>
    <row r="103" spans="1:242" s="342" customFormat="1" ht="22.5" customHeight="1">
      <c r="A103" s="270"/>
      <c r="B103" s="358"/>
      <c r="C103" s="968"/>
      <c r="D103" s="969"/>
      <c r="E103" s="969"/>
      <c r="F103" s="969"/>
      <c r="G103" s="969"/>
      <c r="H103" s="969"/>
      <c r="I103" s="969"/>
      <c r="J103" s="969"/>
      <c r="K103" s="969"/>
      <c r="L103" s="970"/>
      <c r="M103" s="668"/>
      <c r="N103" s="284"/>
      <c r="O103" s="1010"/>
      <c r="P103" s="1011"/>
      <c r="Q103" s="1001" t="str">
        <f t="shared" si="1"/>
        <v/>
      </c>
      <c r="R103" s="1002"/>
      <c r="S103" s="53"/>
      <c r="T103" s="503"/>
      <c r="U103" s="670"/>
      <c r="V103" s="670"/>
    </row>
    <row r="104" spans="1:242" s="342" customFormat="1" ht="22.5" customHeight="1">
      <c r="A104" s="270"/>
      <c r="B104" s="358"/>
      <c r="C104" s="968"/>
      <c r="D104" s="969"/>
      <c r="E104" s="969"/>
      <c r="F104" s="969"/>
      <c r="G104" s="969"/>
      <c r="H104" s="969"/>
      <c r="I104" s="969"/>
      <c r="J104" s="969"/>
      <c r="K104" s="969"/>
      <c r="L104" s="970"/>
      <c r="M104" s="668"/>
      <c r="N104" s="284"/>
      <c r="O104" s="1010"/>
      <c r="P104" s="1011"/>
      <c r="Q104" s="1001" t="str">
        <f t="shared" si="1"/>
        <v/>
      </c>
      <c r="R104" s="1002"/>
      <c r="S104" s="53"/>
      <c r="T104" s="503"/>
      <c r="U104" s="670"/>
      <c r="V104" s="670"/>
    </row>
    <row r="105" spans="1:242" s="342" customFormat="1" ht="22.5" customHeight="1">
      <c r="A105" s="270"/>
      <c r="B105" s="358"/>
      <c r="C105" s="968"/>
      <c r="D105" s="969"/>
      <c r="E105" s="969"/>
      <c r="F105" s="969"/>
      <c r="G105" s="969"/>
      <c r="H105" s="969"/>
      <c r="I105" s="969"/>
      <c r="J105" s="969"/>
      <c r="K105" s="969"/>
      <c r="L105" s="970"/>
      <c r="M105" s="668"/>
      <c r="N105" s="284"/>
      <c r="O105" s="1010"/>
      <c r="P105" s="1011"/>
      <c r="Q105" s="1001" t="str">
        <f t="shared" si="1"/>
        <v/>
      </c>
      <c r="R105" s="1002"/>
      <c r="S105" s="53"/>
      <c r="T105" s="503"/>
      <c r="U105" s="670"/>
      <c r="V105" s="670"/>
    </row>
    <row r="106" spans="1:242" s="342" customFormat="1" ht="22.5" customHeight="1">
      <c r="A106" s="270"/>
      <c r="B106" s="358"/>
      <c r="C106" s="968"/>
      <c r="D106" s="969"/>
      <c r="E106" s="969"/>
      <c r="F106" s="969"/>
      <c r="G106" s="969"/>
      <c r="H106" s="969"/>
      <c r="I106" s="969"/>
      <c r="J106" s="969"/>
      <c r="K106" s="969"/>
      <c r="L106" s="970"/>
      <c r="M106" s="668"/>
      <c r="N106" s="284"/>
      <c r="O106" s="1010"/>
      <c r="P106" s="1011"/>
      <c r="Q106" s="1001" t="str">
        <f t="shared" si="1"/>
        <v/>
      </c>
      <c r="R106" s="1002"/>
      <c r="S106" s="53"/>
      <c r="T106" s="503"/>
      <c r="U106" s="670"/>
      <c r="V106" s="670"/>
    </row>
    <row r="107" spans="1:242" s="342" customFormat="1" ht="22.5" customHeight="1">
      <c r="A107" s="270"/>
      <c r="B107" s="358"/>
      <c r="C107" s="968"/>
      <c r="D107" s="969"/>
      <c r="E107" s="969"/>
      <c r="F107" s="969"/>
      <c r="G107" s="969"/>
      <c r="H107" s="969"/>
      <c r="I107" s="969"/>
      <c r="J107" s="969"/>
      <c r="K107" s="969"/>
      <c r="L107" s="970"/>
      <c r="M107" s="668"/>
      <c r="N107" s="284"/>
      <c r="O107" s="1010"/>
      <c r="P107" s="1011"/>
      <c r="Q107" s="1001" t="str">
        <f t="shared" si="1"/>
        <v/>
      </c>
      <c r="R107" s="1002"/>
      <c r="S107" s="53"/>
      <c r="T107" s="503"/>
      <c r="U107" s="670"/>
      <c r="V107" s="670"/>
    </row>
    <row r="108" spans="1:242" s="342" customFormat="1" ht="22.5" customHeight="1">
      <c r="A108" s="270"/>
      <c r="B108" s="358"/>
      <c r="C108" s="968"/>
      <c r="D108" s="969"/>
      <c r="E108" s="969"/>
      <c r="F108" s="969"/>
      <c r="G108" s="969"/>
      <c r="H108" s="969"/>
      <c r="I108" s="969"/>
      <c r="J108" s="969"/>
      <c r="K108" s="969"/>
      <c r="L108" s="970"/>
      <c r="M108" s="668"/>
      <c r="N108" s="284"/>
      <c r="O108" s="1010"/>
      <c r="P108" s="1011"/>
      <c r="Q108" s="1001" t="str">
        <f t="shared" si="1"/>
        <v/>
      </c>
      <c r="R108" s="1002"/>
      <c r="S108" s="53"/>
      <c r="T108" s="503"/>
      <c r="U108" s="670"/>
      <c r="V108" s="670"/>
    </row>
    <row r="109" spans="1:242" customFormat="1" ht="22.5" customHeight="1">
      <c r="A109" s="270"/>
      <c r="B109" s="358"/>
      <c r="C109" s="968"/>
      <c r="D109" s="969"/>
      <c r="E109" s="969"/>
      <c r="F109" s="969"/>
      <c r="G109" s="969"/>
      <c r="H109" s="969"/>
      <c r="I109" s="969"/>
      <c r="J109" s="969"/>
      <c r="K109" s="969"/>
      <c r="L109" s="970"/>
      <c r="M109" s="668"/>
      <c r="N109" s="284"/>
      <c r="O109" s="1010"/>
      <c r="P109" s="1011"/>
      <c r="Q109" s="1001" t="str">
        <f t="shared" si="1"/>
        <v/>
      </c>
      <c r="R109" s="1002"/>
      <c r="S109" s="53"/>
      <c r="T109" s="503"/>
      <c r="U109" s="670"/>
      <c r="V109" s="670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70"/>
      <c r="V110" s="670"/>
    </row>
    <row r="111" spans="1:242" ht="24" customHeight="1">
      <c r="B111" s="998" t="s">
        <v>6</v>
      </c>
      <c r="C111" s="999"/>
      <c r="D111" s="999"/>
      <c r="E111" s="999"/>
      <c r="F111" s="999"/>
      <c r="G111" s="999"/>
      <c r="H111" s="999"/>
      <c r="I111" s="999"/>
      <c r="J111" s="999"/>
      <c r="K111" s="999"/>
      <c r="L111" s="999"/>
      <c r="M111" s="999"/>
      <c r="N111" s="999"/>
      <c r="O111" s="999"/>
      <c r="P111" s="999"/>
      <c r="Q111" s="999"/>
      <c r="R111" s="999"/>
      <c r="S111" s="1000"/>
    </row>
    <row r="112" spans="1:242">
      <c r="B112" s="282" t="str">
        <f>B62</f>
        <v>FAPESP,  JUNHO DE 2014</v>
      </c>
      <c r="Q112" s="1022">
        <v>2</v>
      </c>
      <c r="R112" s="1022"/>
      <c r="S112" s="1022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148</v>
      </c>
    </row>
    <row r="159" spans="2:2" ht="15.75" customHeight="1">
      <c r="B159" s="223" t="s">
        <v>149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40" t="s">
        <v>62</v>
      </c>
      <c r="C163" s="940"/>
      <c r="D163" s="940"/>
      <c r="E163" s="940"/>
      <c r="F163" s="940"/>
      <c r="G163" s="940"/>
      <c r="H163" s="940"/>
      <c r="I163" s="940"/>
      <c r="J163" s="940"/>
      <c r="K163" s="940"/>
      <c r="L163" s="940"/>
      <c r="M163" s="940"/>
      <c r="N163" s="940"/>
      <c r="O163" s="940"/>
      <c r="P163" s="940"/>
      <c r="Q163" s="940"/>
      <c r="R163" s="940"/>
      <c r="S163" s="940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40" t="s">
        <v>63</v>
      </c>
      <c r="C164" s="940"/>
      <c r="D164" s="940"/>
      <c r="E164" s="940"/>
      <c r="F164" s="940"/>
      <c r="G164" s="940"/>
      <c r="H164" s="940"/>
      <c r="I164" s="940"/>
      <c r="J164" s="940"/>
      <c r="K164" s="940"/>
      <c r="L164" s="940"/>
      <c r="M164" s="940"/>
      <c r="N164" s="940"/>
      <c r="O164" s="940"/>
      <c r="P164" s="940"/>
      <c r="Q164" s="940"/>
      <c r="R164" s="940"/>
      <c r="S164" s="940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31" t="s">
        <v>10</v>
      </c>
      <c r="C166" s="1032"/>
      <c r="D166" s="1032"/>
      <c r="E166" s="1032"/>
      <c r="F166" s="1032"/>
      <c r="G166" s="1032"/>
      <c r="H166" s="1032"/>
      <c r="I166" s="1032"/>
      <c r="J166" s="1032"/>
      <c r="K166" s="1032"/>
      <c r="L166" s="1032"/>
      <c r="M166" s="1032"/>
      <c r="N166" s="1032"/>
      <c r="O166" s="1032"/>
      <c r="P166" s="1032"/>
      <c r="Q166" s="1032"/>
      <c r="R166" s="1032"/>
      <c r="S166" s="1033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261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216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217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218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55"/>
      <c r="V180" s="655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70"/>
      <c r="V187" s="670"/>
      <c r="IG187" s="21"/>
      <c r="IH187" s="21"/>
    </row>
    <row r="188" spans="1:242" customFormat="1" ht="14.25">
      <c r="A188" s="262"/>
      <c r="B188" s="614" t="s">
        <v>133</v>
      </c>
      <c r="C188" s="154" t="s">
        <v>35</v>
      </c>
      <c r="D188" s="54" t="s">
        <v>36</v>
      </c>
      <c r="E188" s="155">
        <v>1</v>
      </c>
      <c r="F188" s="58"/>
      <c r="G188" s="58"/>
      <c r="H188" s="614" t="s">
        <v>137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4" t="s">
        <v>134</v>
      </c>
      <c r="P188" s="154" t="s">
        <v>73</v>
      </c>
      <c r="Q188" s="583" t="s">
        <v>36</v>
      </c>
      <c r="R188" s="155">
        <v>1.74</v>
      </c>
      <c r="S188" s="58"/>
      <c r="T188" s="472"/>
      <c r="U188" s="670"/>
      <c r="V188" s="670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70"/>
      <c r="V189" s="670"/>
    </row>
    <row r="190" spans="1:242" s="12" customFormat="1" ht="18" customHeight="1">
      <c r="A190" s="506"/>
      <c r="B190" s="949" t="s">
        <v>1</v>
      </c>
      <c r="C190" s="1024" t="s">
        <v>8</v>
      </c>
      <c r="D190" s="1025"/>
      <c r="E190" s="1025"/>
      <c r="F190" s="1025"/>
      <c r="G190" s="1025"/>
      <c r="H190" s="1025"/>
      <c r="I190" s="1025"/>
      <c r="J190" s="1025"/>
      <c r="K190" s="1025"/>
      <c r="L190" s="1026"/>
      <c r="M190" s="924" t="s">
        <v>80</v>
      </c>
      <c r="N190" s="926" t="s">
        <v>179</v>
      </c>
      <c r="O190" s="957"/>
      <c r="P190" s="927"/>
      <c r="Q190" s="926" t="s">
        <v>180</v>
      </c>
      <c r="R190" s="927"/>
      <c r="S190" s="1008" t="s">
        <v>2</v>
      </c>
      <c r="T190" s="506"/>
      <c r="U190" s="655"/>
      <c r="V190" s="655"/>
    </row>
    <row r="191" spans="1:242" s="12" customFormat="1" ht="18" customHeight="1">
      <c r="A191" s="506"/>
      <c r="B191" s="1023"/>
      <c r="C191" s="1027"/>
      <c r="D191" s="1028"/>
      <c r="E191" s="1028"/>
      <c r="F191" s="1028"/>
      <c r="G191" s="1028"/>
      <c r="H191" s="1028"/>
      <c r="I191" s="1028"/>
      <c r="J191" s="1028"/>
      <c r="K191" s="1028"/>
      <c r="L191" s="1029"/>
      <c r="M191" s="1012"/>
      <c r="N191" s="1003"/>
      <c r="O191" s="1004"/>
      <c r="P191" s="1005"/>
      <c r="Q191" s="1003"/>
      <c r="R191" s="1005"/>
      <c r="S191" s="1009"/>
      <c r="T191" s="506"/>
      <c r="U191" s="655"/>
      <c r="V191" s="655"/>
    </row>
    <row r="192" spans="1:242" s="12" customFormat="1" ht="18" customHeight="1">
      <c r="A192" s="506"/>
      <c r="B192" s="341">
        <v>1</v>
      </c>
      <c r="C192" s="1017" t="s">
        <v>74</v>
      </c>
      <c r="D192" s="1018"/>
      <c r="E192" s="1018"/>
      <c r="F192" s="1018"/>
      <c r="G192" s="1018"/>
      <c r="H192" s="1018"/>
      <c r="I192" s="1018"/>
      <c r="J192" s="1018"/>
      <c r="K192" s="1018"/>
      <c r="L192" s="1019"/>
      <c r="M192" s="158" t="s">
        <v>72</v>
      </c>
      <c r="N192" s="1015">
        <v>10000</v>
      </c>
      <c r="O192" s="1015"/>
      <c r="P192" s="1016"/>
      <c r="Q192" s="1020">
        <f t="shared" ref="Q192:Q197" si="2">N192*$K$188</f>
        <v>18348.7</v>
      </c>
      <c r="R192" s="1021"/>
      <c r="S192" s="434"/>
      <c r="T192" s="506"/>
      <c r="U192" s="655"/>
      <c r="V192" s="655"/>
    </row>
    <row r="193" spans="1:22" s="12" customFormat="1" ht="18" customHeight="1">
      <c r="A193" s="506"/>
      <c r="B193" s="341" t="s">
        <v>18</v>
      </c>
      <c r="C193" s="1017" t="s">
        <v>75</v>
      </c>
      <c r="D193" s="1018"/>
      <c r="E193" s="1018"/>
      <c r="F193" s="1018"/>
      <c r="G193" s="1018"/>
      <c r="H193" s="1018"/>
      <c r="I193" s="1018"/>
      <c r="J193" s="1018"/>
      <c r="K193" s="1018"/>
      <c r="L193" s="1019"/>
      <c r="M193" s="158" t="s">
        <v>72</v>
      </c>
      <c r="N193" s="1015">
        <f>N192-1234</f>
        <v>8766</v>
      </c>
      <c r="O193" s="1015"/>
      <c r="P193" s="1016"/>
      <c r="Q193" s="1020">
        <f t="shared" si="2"/>
        <v>16084.47042</v>
      </c>
      <c r="R193" s="1021"/>
      <c r="S193" s="434"/>
      <c r="T193" s="506"/>
      <c r="U193" s="655"/>
      <c r="V193" s="655"/>
    </row>
    <row r="194" spans="1:22" s="12" customFormat="1" ht="18" customHeight="1">
      <c r="A194" s="506"/>
      <c r="B194" s="341">
        <v>2</v>
      </c>
      <c r="C194" s="1017" t="s">
        <v>76</v>
      </c>
      <c r="D194" s="1018"/>
      <c r="E194" s="1018"/>
      <c r="F194" s="1018"/>
      <c r="G194" s="1018"/>
      <c r="H194" s="1018"/>
      <c r="I194" s="1018"/>
      <c r="J194" s="1018"/>
      <c r="K194" s="1018"/>
      <c r="L194" s="1019"/>
      <c r="M194" s="158" t="s">
        <v>35</v>
      </c>
      <c r="N194" s="1015">
        <f>N193-1234</f>
        <v>7532</v>
      </c>
      <c r="O194" s="1015"/>
      <c r="P194" s="1016"/>
      <c r="Q194" s="1020">
        <f t="shared" si="2"/>
        <v>13820.24084</v>
      </c>
      <c r="R194" s="1021"/>
      <c r="S194" s="434"/>
      <c r="T194" s="506"/>
      <c r="U194" s="655"/>
      <c r="V194" s="655"/>
    </row>
    <row r="195" spans="1:22" s="12" customFormat="1" ht="18" customHeight="1">
      <c r="A195" s="506"/>
      <c r="B195" s="341" t="s">
        <v>77</v>
      </c>
      <c r="C195" s="1017" t="s">
        <v>75</v>
      </c>
      <c r="D195" s="1018"/>
      <c r="E195" s="1018"/>
      <c r="F195" s="1018"/>
      <c r="G195" s="1018"/>
      <c r="H195" s="1018"/>
      <c r="I195" s="1018"/>
      <c r="J195" s="1018"/>
      <c r="K195" s="1018"/>
      <c r="L195" s="1019"/>
      <c r="M195" s="158" t="s">
        <v>35</v>
      </c>
      <c r="N195" s="1015">
        <f>N194-1234</f>
        <v>6298</v>
      </c>
      <c r="O195" s="1015"/>
      <c r="P195" s="1016"/>
      <c r="Q195" s="1020">
        <f t="shared" si="2"/>
        <v>11556.011259999999</v>
      </c>
      <c r="R195" s="1021"/>
      <c r="S195" s="434"/>
      <c r="T195" s="506"/>
      <c r="U195" s="655"/>
      <c r="V195" s="655"/>
    </row>
    <row r="196" spans="1:22" s="12" customFormat="1" ht="18" customHeight="1">
      <c r="A196" s="506"/>
      <c r="B196" s="341">
        <v>3</v>
      </c>
      <c r="C196" s="1017" t="s">
        <v>78</v>
      </c>
      <c r="D196" s="1018"/>
      <c r="E196" s="1018"/>
      <c r="F196" s="1018"/>
      <c r="G196" s="1018"/>
      <c r="H196" s="1018"/>
      <c r="I196" s="1018"/>
      <c r="J196" s="1018"/>
      <c r="K196" s="1018"/>
      <c r="L196" s="1019"/>
      <c r="M196" s="158" t="s">
        <v>73</v>
      </c>
      <c r="N196" s="1015">
        <f>N195-1234</f>
        <v>5064</v>
      </c>
      <c r="O196" s="1015"/>
      <c r="P196" s="1016"/>
      <c r="Q196" s="1020">
        <f t="shared" si="2"/>
        <v>9291.7816800000001</v>
      </c>
      <c r="R196" s="1021"/>
      <c r="S196" s="434"/>
      <c r="T196" s="506"/>
      <c r="U196" s="655"/>
      <c r="V196" s="655"/>
    </row>
    <row r="197" spans="1:22" s="12" customFormat="1" ht="18" customHeight="1">
      <c r="A197" s="506"/>
      <c r="B197" s="341" t="s">
        <v>79</v>
      </c>
      <c r="C197" s="1017" t="s">
        <v>75</v>
      </c>
      <c r="D197" s="1018"/>
      <c r="E197" s="1018"/>
      <c r="F197" s="1018"/>
      <c r="G197" s="1018"/>
      <c r="H197" s="1018"/>
      <c r="I197" s="1018"/>
      <c r="J197" s="1018"/>
      <c r="K197" s="1018"/>
      <c r="L197" s="1019"/>
      <c r="M197" s="158" t="s">
        <v>73</v>
      </c>
      <c r="N197" s="1015">
        <f>N196-1234</f>
        <v>3830</v>
      </c>
      <c r="O197" s="1015"/>
      <c r="P197" s="1016"/>
      <c r="Q197" s="1020">
        <f t="shared" si="2"/>
        <v>7027.5520999999999</v>
      </c>
      <c r="R197" s="1021"/>
      <c r="S197" s="434"/>
      <c r="T197" s="506"/>
      <c r="U197" s="655"/>
      <c r="V197" s="655"/>
    </row>
    <row r="198" spans="1:22">
      <c r="B198" s="932"/>
      <c r="C198" s="933"/>
      <c r="D198" s="933"/>
      <c r="E198" s="933"/>
      <c r="F198" s="933"/>
      <c r="G198" s="933"/>
      <c r="H198" s="933"/>
      <c r="I198" s="933"/>
      <c r="J198" s="933"/>
      <c r="K198" s="933"/>
      <c r="L198" s="933"/>
      <c r="M198" s="933"/>
      <c r="N198" s="933"/>
      <c r="O198" s="933"/>
      <c r="P198" s="997"/>
      <c r="Q198" s="1013">
        <f>SUM(Q192:R197)</f>
        <v>76128.756300000008</v>
      </c>
      <c r="R198" s="1014"/>
      <c r="S198" s="53"/>
    </row>
    <row r="199" spans="1:22" ht="5.25" customHeight="1"/>
    <row r="200" spans="1:22" ht="20.25" customHeight="1">
      <c r="B200" s="998" t="s">
        <v>6</v>
      </c>
      <c r="C200" s="999"/>
      <c r="D200" s="999"/>
      <c r="E200" s="999"/>
      <c r="F200" s="999"/>
      <c r="G200" s="999"/>
      <c r="H200" s="999"/>
      <c r="I200" s="999"/>
      <c r="J200" s="999"/>
      <c r="K200" s="999"/>
      <c r="L200" s="999"/>
      <c r="M200" s="999"/>
      <c r="N200" s="999"/>
      <c r="O200" s="999"/>
      <c r="P200" s="999"/>
      <c r="Q200" s="999"/>
      <c r="R200" s="999"/>
      <c r="S200" s="1000"/>
    </row>
    <row r="201" spans="1:22">
      <c r="B201" s="589" t="str">
        <f>B112</f>
        <v>FAPESP,  JUNHO DE 2014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XdybEArUDyyBA+5t1A1WIISFFQIMbo8p/VoPRH3RLQ9jn8pUcPzLKYp45wZCxwWNNUr625NRTjM7ism4FS6gmw==" saltValue="xzrz6WX/NULN/v5rytc7Zg==" spinCount="100000" sheet="1" objects="1" scenarios="1"/>
  <mergeCells count="269"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</mergeCells>
  <conditionalFormatting sqref="Q198:R198">
    <cfRule type="cellIs" dxfId="83" priority="60" stopIfTrue="1" operator="equal">
      <formula>0</formula>
    </cfRule>
  </conditionalFormatting>
  <conditionalFormatting sqref="B192:C197 I188 K188 C188 E188 P188 R188">
    <cfRule type="cellIs" dxfId="82" priority="61" stopIfTrue="1" operator="equal">
      <formula>0</formula>
    </cfRule>
  </conditionalFormatting>
  <conditionalFormatting sqref="P60:R60">
    <cfRule type="cellIs" dxfId="81" priority="59" stopIfTrue="1" operator="equal">
      <formula>"INDIQUE A MOEDA"</formula>
    </cfRule>
  </conditionalFormatting>
  <conditionalFormatting sqref="N66:N109 B22:B59 N22:N59 C30:L59 B40:L54 B66:C109 D66:L68 D70:L109">
    <cfRule type="cellIs" dxfId="80" priority="58" stopIfTrue="1" operator="equal">
      <formula>0</formula>
    </cfRule>
  </conditionalFormatting>
  <conditionalFormatting sqref="P16 R16 I16 K16 C16 E16 R14 P14 I14 K14 C14 E14">
    <cfRule type="cellIs" dxfId="79" priority="57" stopIfTrue="1" operator="equal">
      <formula>0</formula>
    </cfRule>
  </conditionalFormatting>
  <conditionalFormatting sqref="C22:L59 C66:C109 D66:L68 D70:L109">
    <cfRule type="cellIs" dxfId="78" priority="56" stopIfTrue="1" operator="equal">
      <formula>0</formula>
    </cfRule>
  </conditionalFormatting>
  <conditionalFormatting sqref="D18 Q22:R59 Q66:R109">
    <cfRule type="cellIs" dxfId="77" priority="40" stopIfTrue="1" operator="equal">
      <formula>""</formula>
    </cfRule>
  </conditionalFormatting>
  <conditionalFormatting sqref="O22:P59 O66:O109 P66:P68 P70:P109 M66:M109 D10 M22:M59 E8:R8">
    <cfRule type="cellIs" dxfId="76" priority="24" stopIfTrue="1" operator="equal">
      <formula>""</formula>
    </cfRule>
  </conditionalFormatting>
  <conditionalFormatting sqref="E8:M8 O8">
    <cfRule type="cellIs" dxfId="75" priority="19" stopIfTrue="1" operator="equal">
      <formula>""</formula>
    </cfRule>
  </conditionalFormatting>
  <conditionalFormatting sqref="D10:F10">
    <cfRule type="cellIs" dxfId="74" priority="18" stopIfTrue="1" operator="equal">
      <formula>""</formula>
    </cfRule>
  </conditionalFormatting>
  <conditionalFormatting sqref="E8:R8">
    <cfRule type="cellIs" dxfId="73" priority="2" stopIfTrue="1" operator="equal">
      <formula>""</formula>
    </cfRule>
  </conditionalFormatting>
  <conditionalFormatting sqref="D10">
    <cfRule type="cellIs" dxfId="72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J223"/>
  <sheetViews>
    <sheetView showGridLines="0" showRowColHeaders="0" showWhiteSpace="0" zoomScaleNormal="100" zoomScaleSheetLayoutView="100" workbookViewId="0"/>
  </sheetViews>
  <sheetFormatPr defaultColWidth="9.140625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customWidth="1"/>
    <col min="21" max="245" width="9.140625" style="43" customWidth="1"/>
    <col min="246" max="16384" width="9.140625" style="43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821" t="s">
        <v>364</v>
      </c>
      <c r="C6" s="235"/>
      <c r="D6" s="235"/>
      <c r="E6" s="235"/>
      <c r="F6" s="235"/>
      <c r="G6" s="235"/>
      <c r="H6" s="235"/>
      <c r="I6" s="235"/>
      <c r="J6" s="235"/>
      <c r="K6" s="820"/>
      <c r="L6" s="820"/>
      <c r="M6" s="820"/>
      <c r="N6" s="820"/>
      <c r="O6" s="820"/>
      <c r="P6" s="76"/>
      <c r="R6" s="3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150</v>
      </c>
      <c r="C8" s="36"/>
      <c r="D8" s="7"/>
      <c r="E8" s="7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512"/>
      <c r="R8" s="37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856"/>
      <c r="F10" s="856"/>
      <c r="G10" s="856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  <c r="R11" s="37"/>
    </row>
    <row r="12" spans="1:244" s="37" customFormat="1" ht="19.5" customHeight="1">
      <c r="A12" s="492"/>
      <c r="B12" s="1053" t="s">
        <v>144</v>
      </c>
      <c r="C12" s="1054"/>
      <c r="D12" s="857" t="str">
        <f>IF(SUM(O16:O58,O65:O109)=0,"",SUM(O16:O58,O65:O109))</f>
        <v/>
      </c>
      <c r="E12" s="857"/>
      <c r="F12" s="857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926" t="s">
        <v>1</v>
      </c>
      <c r="C14" s="1041"/>
      <c r="D14" s="924" t="s">
        <v>7</v>
      </c>
      <c r="E14" s="1044" t="s">
        <v>8</v>
      </c>
      <c r="F14" s="1045"/>
      <c r="G14" s="1045"/>
      <c r="H14" s="1045"/>
      <c r="I14" s="1045"/>
      <c r="J14" s="1045"/>
      <c r="K14" s="1045"/>
      <c r="L14" s="1045"/>
      <c r="M14" s="1045"/>
      <c r="N14" s="924" t="s">
        <v>3</v>
      </c>
      <c r="O14" s="1038" t="s">
        <v>4</v>
      </c>
      <c r="P14" s="924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1042"/>
      <c r="C15" s="1043"/>
      <c r="D15" s="1040"/>
      <c r="E15" s="1046"/>
      <c r="F15" s="1047"/>
      <c r="G15" s="1047"/>
      <c r="H15" s="1047"/>
      <c r="I15" s="1047"/>
      <c r="J15" s="1047"/>
      <c r="K15" s="1047"/>
      <c r="L15" s="1047"/>
      <c r="M15" s="1047"/>
      <c r="N15" s="1040"/>
      <c r="O15" s="1039"/>
      <c r="P15" s="1040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48"/>
      <c r="C16" s="1049"/>
      <c r="D16" s="102"/>
      <c r="E16" s="1051"/>
      <c r="F16" s="1052"/>
      <c r="G16" s="1052"/>
      <c r="H16" s="1052"/>
      <c r="I16" s="1052"/>
      <c r="J16" s="1052"/>
      <c r="K16" s="1052"/>
      <c r="L16" s="1052"/>
      <c r="M16" s="1052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50"/>
      <c r="C17" s="1049"/>
      <c r="D17" s="102"/>
      <c r="E17" s="1051"/>
      <c r="F17" s="1052"/>
      <c r="G17" s="1052"/>
      <c r="H17" s="1052"/>
      <c r="I17" s="1052"/>
      <c r="J17" s="1052"/>
      <c r="K17" s="1052"/>
      <c r="L17" s="1052"/>
      <c r="M17" s="1052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50"/>
      <c r="C18" s="1049"/>
      <c r="D18" s="102"/>
      <c r="E18" s="1051"/>
      <c r="F18" s="1052"/>
      <c r="G18" s="1052"/>
      <c r="H18" s="1052"/>
      <c r="I18" s="1052"/>
      <c r="J18" s="1052"/>
      <c r="K18" s="1052"/>
      <c r="L18" s="1052"/>
      <c r="M18" s="1052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50"/>
      <c r="C19" s="1049"/>
      <c r="D19" s="102"/>
      <c r="E19" s="1051"/>
      <c r="F19" s="1052"/>
      <c r="G19" s="1052"/>
      <c r="H19" s="1052"/>
      <c r="I19" s="1052"/>
      <c r="J19" s="1052"/>
      <c r="K19" s="1052"/>
      <c r="L19" s="1052"/>
      <c r="M19" s="1052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50"/>
      <c r="C20" s="1049"/>
      <c r="D20" s="102"/>
      <c r="E20" s="1051"/>
      <c r="F20" s="1052"/>
      <c r="G20" s="1052"/>
      <c r="H20" s="1052"/>
      <c r="I20" s="1052"/>
      <c r="J20" s="1052"/>
      <c r="K20" s="1052"/>
      <c r="L20" s="1052"/>
      <c r="M20" s="1052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50"/>
      <c r="C21" s="1049"/>
      <c r="D21" s="102"/>
      <c r="E21" s="1051"/>
      <c r="F21" s="1052"/>
      <c r="G21" s="1052"/>
      <c r="H21" s="1052"/>
      <c r="I21" s="1052"/>
      <c r="J21" s="1052"/>
      <c r="K21" s="1052"/>
      <c r="L21" s="1052"/>
      <c r="M21" s="1052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50"/>
      <c r="C22" s="1049"/>
      <c r="D22" s="102"/>
      <c r="E22" s="1051"/>
      <c r="F22" s="1052"/>
      <c r="G22" s="1052"/>
      <c r="H22" s="1052"/>
      <c r="I22" s="1052"/>
      <c r="J22" s="1052"/>
      <c r="K22" s="1052"/>
      <c r="L22" s="1052"/>
      <c r="M22" s="1052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50"/>
      <c r="C23" s="1049"/>
      <c r="D23" s="102"/>
      <c r="E23" s="1051"/>
      <c r="F23" s="1052"/>
      <c r="G23" s="1052"/>
      <c r="H23" s="1052"/>
      <c r="I23" s="1052"/>
      <c r="J23" s="1052"/>
      <c r="K23" s="1052"/>
      <c r="L23" s="1052"/>
      <c r="M23" s="1052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50"/>
      <c r="C24" s="1049"/>
      <c r="D24" s="102"/>
      <c r="E24" s="1051"/>
      <c r="F24" s="1052"/>
      <c r="G24" s="1052"/>
      <c r="H24" s="1052"/>
      <c r="I24" s="1052"/>
      <c r="J24" s="1052"/>
      <c r="K24" s="1052"/>
      <c r="L24" s="1052"/>
      <c r="M24" s="1052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50"/>
      <c r="C25" s="1049"/>
      <c r="D25" s="102"/>
      <c r="E25" s="1051"/>
      <c r="F25" s="1052"/>
      <c r="G25" s="1052"/>
      <c r="H25" s="1052"/>
      <c r="I25" s="1052"/>
      <c r="J25" s="1052"/>
      <c r="K25" s="1052"/>
      <c r="L25" s="1052"/>
      <c r="M25" s="1052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50"/>
      <c r="C26" s="1049"/>
      <c r="D26" s="102"/>
      <c r="E26" s="1051"/>
      <c r="F26" s="1052"/>
      <c r="G26" s="1052"/>
      <c r="H26" s="1052"/>
      <c r="I26" s="1052"/>
      <c r="J26" s="1052"/>
      <c r="K26" s="1052"/>
      <c r="L26" s="1052"/>
      <c r="M26" s="1052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50"/>
      <c r="C27" s="1049"/>
      <c r="D27" s="102"/>
      <c r="E27" s="1051"/>
      <c r="F27" s="1052"/>
      <c r="G27" s="1052"/>
      <c r="H27" s="1052"/>
      <c r="I27" s="1052"/>
      <c r="J27" s="1052"/>
      <c r="K27" s="1052"/>
      <c r="L27" s="1052"/>
      <c r="M27" s="1052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50"/>
      <c r="C28" s="1049"/>
      <c r="D28" s="102"/>
      <c r="E28" s="1051"/>
      <c r="F28" s="1052"/>
      <c r="G28" s="1052"/>
      <c r="H28" s="1052"/>
      <c r="I28" s="1052"/>
      <c r="J28" s="1052"/>
      <c r="K28" s="1052"/>
      <c r="L28" s="1052"/>
      <c r="M28" s="1052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50"/>
      <c r="C29" s="1049"/>
      <c r="D29" s="102"/>
      <c r="E29" s="1051"/>
      <c r="F29" s="1052"/>
      <c r="G29" s="1052"/>
      <c r="H29" s="1052"/>
      <c r="I29" s="1052"/>
      <c r="J29" s="1052"/>
      <c r="K29" s="1052"/>
      <c r="L29" s="1052"/>
      <c r="M29" s="1052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50"/>
      <c r="C30" s="1049"/>
      <c r="D30" s="102"/>
      <c r="E30" s="1051"/>
      <c r="F30" s="1052"/>
      <c r="G30" s="1052"/>
      <c r="H30" s="1052"/>
      <c r="I30" s="1052"/>
      <c r="J30" s="1052"/>
      <c r="K30" s="1052"/>
      <c r="L30" s="1052"/>
      <c r="M30" s="1052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50"/>
      <c r="C31" s="1049"/>
      <c r="D31" s="102"/>
      <c r="E31" s="1051"/>
      <c r="F31" s="1052"/>
      <c r="G31" s="1052"/>
      <c r="H31" s="1052"/>
      <c r="I31" s="1052"/>
      <c r="J31" s="1052"/>
      <c r="K31" s="1052"/>
      <c r="L31" s="1052"/>
      <c r="M31" s="1052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50"/>
      <c r="C32" s="1049"/>
      <c r="D32" s="102"/>
      <c r="E32" s="1051"/>
      <c r="F32" s="1052"/>
      <c r="G32" s="1052"/>
      <c r="H32" s="1052"/>
      <c r="I32" s="1052"/>
      <c r="J32" s="1052"/>
      <c r="K32" s="1052"/>
      <c r="L32" s="1052"/>
      <c r="M32" s="1052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50"/>
      <c r="C33" s="1049"/>
      <c r="D33" s="102"/>
      <c r="E33" s="1051"/>
      <c r="F33" s="1052"/>
      <c r="G33" s="1052"/>
      <c r="H33" s="1052"/>
      <c r="I33" s="1052"/>
      <c r="J33" s="1052"/>
      <c r="K33" s="1052"/>
      <c r="L33" s="1052"/>
      <c r="M33" s="1052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50"/>
      <c r="C34" s="1049"/>
      <c r="D34" s="102"/>
      <c r="E34" s="1051"/>
      <c r="F34" s="1052"/>
      <c r="G34" s="1052"/>
      <c r="H34" s="1052"/>
      <c r="I34" s="1052"/>
      <c r="J34" s="1052"/>
      <c r="K34" s="1052"/>
      <c r="L34" s="1052"/>
      <c r="M34" s="1052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50"/>
      <c r="C35" s="1049"/>
      <c r="D35" s="102"/>
      <c r="E35" s="1051"/>
      <c r="F35" s="1052"/>
      <c r="G35" s="1052"/>
      <c r="H35" s="1052"/>
      <c r="I35" s="1052"/>
      <c r="J35" s="1052"/>
      <c r="K35" s="1052"/>
      <c r="L35" s="1052"/>
      <c r="M35" s="1052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50"/>
      <c r="C36" s="1049"/>
      <c r="D36" s="102"/>
      <c r="E36" s="1051"/>
      <c r="F36" s="1052"/>
      <c r="G36" s="1052"/>
      <c r="H36" s="1052"/>
      <c r="I36" s="1052"/>
      <c r="J36" s="1052"/>
      <c r="K36" s="1052"/>
      <c r="L36" s="1052"/>
      <c r="M36" s="1052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50"/>
      <c r="C37" s="1049"/>
      <c r="D37" s="102"/>
      <c r="E37" s="1051"/>
      <c r="F37" s="1052"/>
      <c r="G37" s="1052"/>
      <c r="H37" s="1052"/>
      <c r="I37" s="1052"/>
      <c r="J37" s="1052"/>
      <c r="K37" s="1052"/>
      <c r="L37" s="1052"/>
      <c r="M37" s="1052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50"/>
      <c r="C38" s="1049"/>
      <c r="D38" s="102"/>
      <c r="E38" s="1051"/>
      <c r="F38" s="1052"/>
      <c r="G38" s="1052"/>
      <c r="H38" s="1052"/>
      <c r="I38" s="1052"/>
      <c r="J38" s="1052"/>
      <c r="K38" s="1052"/>
      <c r="L38" s="1052"/>
      <c r="M38" s="1052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50"/>
      <c r="C39" s="1049"/>
      <c r="D39" s="102"/>
      <c r="E39" s="1051"/>
      <c r="F39" s="1052"/>
      <c r="G39" s="1052"/>
      <c r="H39" s="1052"/>
      <c r="I39" s="1052"/>
      <c r="J39" s="1052"/>
      <c r="K39" s="1052"/>
      <c r="L39" s="1052"/>
      <c r="M39" s="1052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50"/>
      <c r="C40" s="1049"/>
      <c r="D40" s="102"/>
      <c r="E40" s="1051"/>
      <c r="F40" s="1052"/>
      <c r="G40" s="1052"/>
      <c r="H40" s="1052"/>
      <c r="I40" s="1052"/>
      <c r="J40" s="1052"/>
      <c r="K40" s="1052"/>
      <c r="L40" s="1052"/>
      <c r="M40" s="1052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50"/>
      <c r="C41" s="1049"/>
      <c r="D41" s="102"/>
      <c r="E41" s="1051"/>
      <c r="F41" s="1052"/>
      <c r="G41" s="1052"/>
      <c r="H41" s="1052"/>
      <c r="I41" s="1052"/>
      <c r="J41" s="1052"/>
      <c r="K41" s="1052"/>
      <c r="L41" s="1052"/>
      <c r="M41" s="1052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50"/>
      <c r="C42" s="1049"/>
      <c r="D42" s="102"/>
      <c r="E42" s="1051"/>
      <c r="F42" s="1052"/>
      <c r="G42" s="1052"/>
      <c r="H42" s="1052"/>
      <c r="I42" s="1052"/>
      <c r="J42" s="1052"/>
      <c r="K42" s="1052"/>
      <c r="L42" s="1052"/>
      <c r="M42" s="1052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50"/>
      <c r="C43" s="1049"/>
      <c r="D43" s="102"/>
      <c r="E43" s="1051"/>
      <c r="F43" s="1052"/>
      <c r="G43" s="1052"/>
      <c r="H43" s="1052"/>
      <c r="I43" s="1052"/>
      <c r="J43" s="1052"/>
      <c r="K43" s="1052"/>
      <c r="L43" s="1052"/>
      <c r="M43" s="1052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50"/>
      <c r="C44" s="1049"/>
      <c r="D44" s="102"/>
      <c r="E44" s="1051"/>
      <c r="F44" s="1052"/>
      <c r="G44" s="1052"/>
      <c r="H44" s="1052"/>
      <c r="I44" s="1052"/>
      <c r="J44" s="1052"/>
      <c r="K44" s="1052"/>
      <c r="L44" s="1052"/>
      <c r="M44" s="1052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50"/>
      <c r="C45" s="1049"/>
      <c r="D45" s="102"/>
      <c r="E45" s="1051"/>
      <c r="F45" s="1052"/>
      <c r="G45" s="1052"/>
      <c r="H45" s="1052"/>
      <c r="I45" s="1052"/>
      <c r="J45" s="1052"/>
      <c r="K45" s="1052"/>
      <c r="L45" s="1052"/>
      <c r="M45" s="1052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50"/>
      <c r="C46" s="1049"/>
      <c r="D46" s="102"/>
      <c r="E46" s="1051"/>
      <c r="F46" s="1052"/>
      <c r="G46" s="1052"/>
      <c r="H46" s="1052"/>
      <c r="I46" s="1052"/>
      <c r="J46" s="1052"/>
      <c r="K46" s="1052"/>
      <c r="L46" s="1052"/>
      <c r="M46" s="1052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50"/>
      <c r="C47" s="1049"/>
      <c r="D47" s="102"/>
      <c r="E47" s="1051"/>
      <c r="F47" s="1052"/>
      <c r="G47" s="1052"/>
      <c r="H47" s="1052"/>
      <c r="I47" s="1052"/>
      <c r="J47" s="1052"/>
      <c r="K47" s="1052"/>
      <c r="L47" s="1052"/>
      <c r="M47" s="1052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50"/>
      <c r="C48" s="1049"/>
      <c r="D48" s="102"/>
      <c r="E48" s="1051"/>
      <c r="F48" s="1052"/>
      <c r="G48" s="1052"/>
      <c r="H48" s="1052"/>
      <c r="I48" s="1052"/>
      <c r="J48" s="1052"/>
      <c r="K48" s="1052"/>
      <c r="L48" s="1052"/>
      <c r="M48" s="1052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50"/>
      <c r="C49" s="1049"/>
      <c r="D49" s="102"/>
      <c r="E49" s="1051"/>
      <c r="F49" s="1052"/>
      <c r="G49" s="1052"/>
      <c r="H49" s="1052"/>
      <c r="I49" s="1052"/>
      <c r="J49" s="1052"/>
      <c r="K49" s="1052"/>
      <c r="L49" s="1052"/>
      <c r="M49" s="1052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50"/>
      <c r="C50" s="1049"/>
      <c r="D50" s="102"/>
      <c r="E50" s="1051"/>
      <c r="F50" s="1052"/>
      <c r="G50" s="1052"/>
      <c r="H50" s="1052"/>
      <c r="I50" s="1052"/>
      <c r="J50" s="1052"/>
      <c r="K50" s="1052"/>
      <c r="L50" s="1052"/>
      <c r="M50" s="1052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50"/>
      <c r="C51" s="1049"/>
      <c r="D51" s="102"/>
      <c r="E51" s="1051"/>
      <c r="F51" s="1052"/>
      <c r="G51" s="1052"/>
      <c r="H51" s="1052"/>
      <c r="I51" s="1052"/>
      <c r="J51" s="1052"/>
      <c r="K51" s="1052"/>
      <c r="L51" s="1052"/>
      <c r="M51" s="1052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50"/>
      <c r="C52" s="1049"/>
      <c r="D52" s="102"/>
      <c r="E52" s="1051"/>
      <c r="F52" s="1052"/>
      <c r="G52" s="1052"/>
      <c r="H52" s="1052"/>
      <c r="I52" s="1052"/>
      <c r="J52" s="1052"/>
      <c r="K52" s="1052"/>
      <c r="L52" s="1052"/>
      <c r="M52" s="1052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50"/>
      <c r="C53" s="1049"/>
      <c r="D53" s="102"/>
      <c r="E53" s="1051"/>
      <c r="F53" s="1052"/>
      <c r="G53" s="1052"/>
      <c r="H53" s="1052"/>
      <c r="I53" s="1052"/>
      <c r="J53" s="1052"/>
      <c r="K53" s="1052"/>
      <c r="L53" s="1052"/>
      <c r="M53" s="1052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50"/>
      <c r="C54" s="1049"/>
      <c r="D54" s="102"/>
      <c r="E54" s="1051"/>
      <c r="F54" s="1052"/>
      <c r="G54" s="1052"/>
      <c r="H54" s="1052"/>
      <c r="I54" s="1052"/>
      <c r="J54" s="1052"/>
      <c r="K54" s="1052"/>
      <c r="L54" s="1052"/>
      <c r="M54" s="1052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50"/>
      <c r="C55" s="1049"/>
      <c r="D55" s="102"/>
      <c r="E55" s="1051"/>
      <c r="F55" s="1052"/>
      <c r="G55" s="1052"/>
      <c r="H55" s="1052"/>
      <c r="I55" s="1052"/>
      <c r="J55" s="1052"/>
      <c r="K55" s="1052"/>
      <c r="L55" s="1052"/>
      <c r="M55" s="1052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50"/>
      <c r="C56" s="1049"/>
      <c r="D56" s="102"/>
      <c r="E56" s="1051"/>
      <c r="F56" s="1052"/>
      <c r="G56" s="1052"/>
      <c r="H56" s="1052"/>
      <c r="I56" s="1052"/>
      <c r="J56" s="1052"/>
      <c r="K56" s="1052"/>
      <c r="L56" s="1052"/>
      <c r="M56" s="1052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50"/>
      <c r="C57" s="1049"/>
      <c r="D57" s="102"/>
      <c r="E57" s="1051"/>
      <c r="F57" s="1052"/>
      <c r="G57" s="1052"/>
      <c r="H57" s="1052"/>
      <c r="I57" s="1052"/>
      <c r="J57" s="1052"/>
      <c r="K57" s="1052"/>
      <c r="L57" s="1052"/>
      <c r="M57" s="1052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50"/>
      <c r="C58" s="1049"/>
      <c r="D58" s="102"/>
      <c r="E58" s="1051"/>
      <c r="F58" s="1052"/>
      <c r="G58" s="1052"/>
      <c r="H58" s="1052"/>
      <c r="I58" s="1052"/>
      <c r="J58" s="1052"/>
      <c r="K58" s="1052"/>
      <c r="L58" s="1052"/>
      <c r="M58" s="1052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 JUNHO DE 2014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022">
        <v>1</v>
      </c>
      <c r="P61" s="1022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6.5">
      <c r="A62" s="489"/>
      <c r="B62" s="821" t="str">
        <f>B6</f>
        <v>5- SERVIÇOS DE TERCEIROS NO BRASIL - CONVÊNIO FAPESP (BIOTA) – NSF (Dimensions of Biodiversity)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926" t="s">
        <v>16</v>
      </c>
      <c r="C63" s="1041"/>
      <c r="D63" s="924" t="s">
        <v>83</v>
      </c>
      <c r="E63" s="1044" t="s">
        <v>8</v>
      </c>
      <c r="F63" s="1045"/>
      <c r="G63" s="1045"/>
      <c r="H63" s="1045"/>
      <c r="I63" s="1045"/>
      <c r="J63" s="1045"/>
      <c r="K63" s="1045"/>
      <c r="L63" s="1045"/>
      <c r="M63" s="1045"/>
      <c r="N63" s="924" t="s">
        <v>3</v>
      </c>
      <c r="O63" s="1038" t="s">
        <v>4</v>
      </c>
      <c r="P63" s="924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1042"/>
      <c r="C64" s="1043"/>
      <c r="D64" s="1040"/>
      <c r="E64" s="1046"/>
      <c r="F64" s="1047"/>
      <c r="G64" s="1047"/>
      <c r="H64" s="1047"/>
      <c r="I64" s="1047"/>
      <c r="J64" s="1047"/>
      <c r="K64" s="1047"/>
      <c r="L64" s="1047"/>
      <c r="M64" s="1047"/>
      <c r="N64" s="1040"/>
      <c r="O64" s="1039"/>
      <c r="P64" s="1040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50"/>
      <c r="C65" s="1049"/>
      <c r="D65" s="102"/>
      <c r="E65" s="1051"/>
      <c r="F65" s="1052"/>
      <c r="G65" s="1052"/>
      <c r="H65" s="1052"/>
      <c r="I65" s="1052"/>
      <c r="J65" s="1052"/>
      <c r="K65" s="1052"/>
      <c r="L65" s="1052"/>
      <c r="M65" s="1052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50"/>
      <c r="C66" s="1049"/>
      <c r="D66" s="102"/>
      <c r="E66" s="1051"/>
      <c r="F66" s="1052"/>
      <c r="G66" s="1052"/>
      <c r="H66" s="1052"/>
      <c r="I66" s="1052"/>
      <c r="J66" s="1052"/>
      <c r="K66" s="1052"/>
      <c r="L66" s="1052"/>
      <c r="M66" s="1052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50"/>
      <c r="C67" s="1049"/>
      <c r="D67" s="102"/>
      <c r="E67" s="1051"/>
      <c r="F67" s="1052"/>
      <c r="G67" s="1052"/>
      <c r="H67" s="1052"/>
      <c r="I67" s="1052"/>
      <c r="J67" s="1052"/>
      <c r="K67" s="1052"/>
      <c r="L67" s="1052"/>
      <c r="M67" s="1052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50"/>
      <c r="C68" s="1049"/>
      <c r="D68" s="102"/>
      <c r="E68" s="1051"/>
      <c r="F68" s="1052"/>
      <c r="G68" s="1052"/>
      <c r="H68" s="1052"/>
      <c r="I68" s="1052"/>
      <c r="J68" s="1052"/>
      <c r="K68" s="1052"/>
      <c r="L68" s="1052"/>
      <c r="M68" s="1052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50"/>
      <c r="C69" s="1049"/>
      <c r="D69" s="102"/>
      <c r="E69" s="1051"/>
      <c r="F69" s="1052"/>
      <c r="G69" s="1052"/>
      <c r="H69" s="1052"/>
      <c r="I69" s="1052"/>
      <c r="J69" s="1052"/>
      <c r="K69" s="1052"/>
      <c r="L69" s="1052"/>
      <c r="M69" s="1052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50"/>
      <c r="C70" s="1049"/>
      <c r="D70" s="102"/>
      <c r="E70" s="1051"/>
      <c r="F70" s="1052"/>
      <c r="G70" s="1052"/>
      <c r="H70" s="1052"/>
      <c r="I70" s="1052"/>
      <c r="J70" s="1052"/>
      <c r="K70" s="1052"/>
      <c r="L70" s="1052"/>
      <c r="M70" s="1052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50"/>
      <c r="C71" s="1049"/>
      <c r="D71" s="102"/>
      <c r="E71" s="1051"/>
      <c r="F71" s="1052"/>
      <c r="G71" s="1052"/>
      <c r="H71" s="1052"/>
      <c r="I71" s="1052"/>
      <c r="J71" s="1052"/>
      <c r="K71" s="1052"/>
      <c r="L71" s="1052"/>
      <c r="M71" s="1052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50"/>
      <c r="C72" s="1049"/>
      <c r="D72" s="102"/>
      <c r="E72" s="1051"/>
      <c r="F72" s="1052"/>
      <c r="G72" s="1052"/>
      <c r="H72" s="1052"/>
      <c r="I72" s="1052"/>
      <c r="J72" s="1052"/>
      <c r="K72" s="1052"/>
      <c r="L72" s="1052"/>
      <c r="M72" s="1052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50"/>
      <c r="C73" s="1049"/>
      <c r="D73" s="102"/>
      <c r="E73" s="1051"/>
      <c r="F73" s="1052"/>
      <c r="G73" s="1052"/>
      <c r="H73" s="1052"/>
      <c r="I73" s="1052"/>
      <c r="J73" s="1052"/>
      <c r="K73" s="1052"/>
      <c r="L73" s="1052"/>
      <c r="M73" s="1052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50"/>
      <c r="C74" s="1049"/>
      <c r="D74" s="102"/>
      <c r="E74" s="1051"/>
      <c r="F74" s="1052"/>
      <c r="G74" s="1052"/>
      <c r="H74" s="1052"/>
      <c r="I74" s="1052"/>
      <c r="J74" s="1052"/>
      <c r="K74" s="1052"/>
      <c r="L74" s="1052"/>
      <c r="M74" s="1052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50"/>
      <c r="C75" s="1049"/>
      <c r="D75" s="102"/>
      <c r="E75" s="1051"/>
      <c r="F75" s="1052"/>
      <c r="G75" s="1052"/>
      <c r="H75" s="1052"/>
      <c r="I75" s="1052"/>
      <c r="J75" s="1052"/>
      <c r="K75" s="1052"/>
      <c r="L75" s="1052"/>
      <c r="M75" s="1052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50"/>
      <c r="C76" s="1049"/>
      <c r="D76" s="102"/>
      <c r="E76" s="1051"/>
      <c r="F76" s="1052"/>
      <c r="G76" s="1052"/>
      <c r="H76" s="1052"/>
      <c r="I76" s="1052"/>
      <c r="J76" s="1052"/>
      <c r="K76" s="1052"/>
      <c r="L76" s="1052"/>
      <c r="M76" s="1052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50"/>
      <c r="C77" s="1049"/>
      <c r="D77" s="102"/>
      <c r="E77" s="1051"/>
      <c r="F77" s="1052"/>
      <c r="G77" s="1052"/>
      <c r="H77" s="1052"/>
      <c r="I77" s="1052"/>
      <c r="J77" s="1052"/>
      <c r="K77" s="1052"/>
      <c r="L77" s="1052"/>
      <c r="M77" s="1052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50"/>
      <c r="C78" s="1049"/>
      <c r="D78" s="102"/>
      <c r="E78" s="1051"/>
      <c r="F78" s="1052"/>
      <c r="G78" s="1052"/>
      <c r="H78" s="1052"/>
      <c r="I78" s="1052"/>
      <c r="J78" s="1052"/>
      <c r="K78" s="1052"/>
      <c r="L78" s="1052"/>
      <c r="M78" s="1052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50"/>
      <c r="C79" s="1049"/>
      <c r="D79" s="102"/>
      <c r="E79" s="1051"/>
      <c r="F79" s="1052"/>
      <c r="G79" s="1052"/>
      <c r="H79" s="1052"/>
      <c r="I79" s="1052"/>
      <c r="J79" s="1052"/>
      <c r="K79" s="1052"/>
      <c r="L79" s="1052"/>
      <c r="M79" s="1052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50"/>
      <c r="C80" s="1049"/>
      <c r="D80" s="102"/>
      <c r="E80" s="1051"/>
      <c r="F80" s="1052"/>
      <c r="G80" s="1052"/>
      <c r="H80" s="1052"/>
      <c r="I80" s="1052"/>
      <c r="J80" s="1052"/>
      <c r="K80" s="1052"/>
      <c r="L80" s="1052"/>
      <c r="M80" s="1052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50"/>
      <c r="C81" s="1049"/>
      <c r="D81" s="102"/>
      <c r="E81" s="1051"/>
      <c r="F81" s="1052"/>
      <c r="G81" s="1052"/>
      <c r="H81" s="1052"/>
      <c r="I81" s="1052"/>
      <c r="J81" s="1052"/>
      <c r="K81" s="1052"/>
      <c r="L81" s="1052"/>
      <c r="M81" s="1052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50"/>
      <c r="C82" s="1049"/>
      <c r="D82" s="102"/>
      <c r="E82" s="1051"/>
      <c r="F82" s="1052"/>
      <c r="G82" s="1052"/>
      <c r="H82" s="1052"/>
      <c r="I82" s="1052"/>
      <c r="J82" s="1052"/>
      <c r="K82" s="1052"/>
      <c r="L82" s="1052"/>
      <c r="M82" s="1052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50"/>
      <c r="C83" s="1049"/>
      <c r="D83" s="102"/>
      <c r="E83" s="1051"/>
      <c r="F83" s="1052"/>
      <c r="G83" s="1052"/>
      <c r="H83" s="1052"/>
      <c r="I83" s="1052"/>
      <c r="J83" s="1052"/>
      <c r="K83" s="1052"/>
      <c r="L83" s="1052"/>
      <c r="M83" s="1052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50"/>
      <c r="C84" s="1049"/>
      <c r="D84" s="102"/>
      <c r="E84" s="1051"/>
      <c r="F84" s="1052"/>
      <c r="G84" s="1052"/>
      <c r="H84" s="1052"/>
      <c r="I84" s="1052"/>
      <c r="J84" s="1052"/>
      <c r="K84" s="1052"/>
      <c r="L84" s="1052"/>
      <c r="M84" s="1052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50"/>
      <c r="C85" s="1049"/>
      <c r="D85" s="102"/>
      <c r="E85" s="1051"/>
      <c r="F85" s="1052"/>
      <c r="G85" s="1052"/>
      <c r="H85" s="1052"/>
      <c r="I85" s="1052"/>
      <c r="J85" s="1052"/>
      <c r="K85" s="1052"/>
      <c r="L85" s="1052"/>
      <c r="M85" s="1052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50"/>
      <c r="C86" s="1049"/>
      <c r="D86" s="102"/>
      <c r="E86" s="1051"/>
      <c r="F86" s="1052"/>
      <c r="G86" s="1052"/>
      <c r="H86" s="1052"/>
      <c r="I86" s="1052"/>
      <c r="J86" s="1052"/>
      <c r="K86" s="1052"/>
      <c r="L86" s="1052"/>
      <c r="M86" s="1052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50"/>
      <c r="C87" s="1049"/>
      <c r="D87" s="102"/>
      <c r="E87" s="1051"/>
      <c r="F87" s="1052"/>
      <c r="G87" s="1052"/>
      <c r="H87" s="1052"/>
      <c r="I87" s="1052"/>
      <c r="J87" s="1052"/>
      <c r="K87" s="1052"/>
      <c r="L87" s="1052"/>
      <c r="M87" s="1052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50"/>
      <c r="C88" s="1049"/>
      <c r="D88" s="102"/>
      <c r="E88" s="1051"/>
      <c r="F88" s="1052"/>
      <c r="G88" s="1052"/>
      <c r="H88" s="1052"/>
      <c r="I88" s="1052"/>
      <c r="J88" s="1052"/>
      <c r="K88" s="1052"/>
      <c r="L88" s="1052"/>
      <c r="M88" s="1052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50"/>
      <c r="C89" s="1049"/>
      <c r="D89" s="102"/>
      <c r="E89" s="1051"/>
      <c r="F89" s="1052"/>
      <c r="G89" s="1052"/>
      <c r="H89" s="1052"/>
      <c r="I89" s="1052"/>
      <c r="J89" s="1052"/>
      <c r="K89" s="1052"/>
      <c r="L89" s="1052"/>
      <c r="M89" s="1052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50"/>
      <c r="C90" s="1049"/>
      <c r="D90" s="102"/>
      <c r="E90" s="1051"/>
      <c r="F90" s="1052"/>
      <c r="G90" s="1052"/>
      <c r="H90" s="1052"/>
      <c r="I90" s="1052"/>
      <c r="J90" s="1052"/>
      <c r="K90" s="1052"/>
      <c r="L90" s="1052"/>
      <c r="M90" s="1052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50"/>
      <c r="C91" s="1049"/>
      <c r="D91" s="102"/>
      <c r="E91" s="1051"/>
      <c r="F91" s="1052"/>
      <c r="G91" s="1052"/>
      <c r="H91" s="1052"/>
      <c r="I91" s="1052"/>
      <c r="J91" s="1052"/>
      <c r="K91" s="1052"/>
      <c r="L91" s="1052"/>
      <c r="M91" s="1052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50"/>
      <c r="C92" s="1049"/>
      <c r="D92" s="102"/>
      <c r="E92" s="1051"/>
      <c r="F92" s="1052"/>
      <c r="G92" s="1052"/>
      <c r="H92" s="1052"/>
      <c r="I92" s="1052"/>
      <c r="J92" s="1052"/>
      <c r="K92" s="1052"/>
      <c r="L92" s="1052"/>
      <c r="M92" s="1052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50"/>
      <c r="C93" s="1049"/>
      <c r="D93" s="102"/>
      <c r="E93" s="1051"/>
      <c r="F93" s="1052"/>
      <c r="G93" s="1052"/>
      <c r="H93" s="1052"/>
      <c r="I93" s="1052"/>
      <c r="J93" s="1052"/>
      <c r="K93" s="1052"/>
      <c r="L93" s="1052"/>
      <c r="M93" s="1052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50"/>
      <c r="C94" s="1049"/>
      <c r="D94" s="102"/>
      <c r="E94" s="1051"/>
      <c r="F94" s="1052"/>
      <c r="G94" s="1052"/>
      <c r="H94" s="1052"/>
      <c r="I94" s="1052"/>
      <c r="J94" s="1052"/>
      <c r="K94" s="1052"/>
      <c r="L94" s="1052"/>
      <c r="M94" s="1052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50"/>
      <c r="C95" s="1049"/>
      <c r="D95" s="102"/>
      <c r="E95" s="1051"/>
      <c r="F95" s="1052"/>
      <c r="G95" s="1052"/>
      <c r="H95" s="1052"/>
      <c r="I95" s="1052"/>
      <c r="J95" s="1052"/>
      <c r="K95" s="1052"/>
      <c r="L95" s="1052"/>
      <c r="M95" s="1052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50"/>
      <c r="C96" s="1049"/>
      <c r="D96" s="102"/>
      <c r="E96" s="1051"/>
      <c r="F96" s="1052"/>
      <c r="G96" s="1052"/>
      <c r="H96" s="1052"/>
      <c r="I96" s="1052"/>
      <c r="J96" s="1052"/>
      <c r="K96" s="1052"/>
      <c r="L96" s="1052"/>
      <c r="M96" s="1052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50"/>
      <c r="C97" s="1049"/>
      <c r="D97" s="102"/>
      <c r="E97" s="1051"/>
      <c r="F97" s="1052"/>
      <c r="G97" s="1052"/>
      <c r="H97" s="1052"/>
      <c r="I97" s="1052"/>
      <c r="J97" s="1052"/>
      <c r="K97" s="1052"/>
      <c r="L97" s="1052"/>
      <c r="M97" s="1052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50"/>
      <c r="C98" s="1049"/>
      <c r="D98" s="102"/>
      <c r="E98" s="1051"/>
      <c r="F98" s="1052"/>
      <c r="G98" s="1052"/>
      <c r="H98" s="1052"/>
      <c r="I98" s="1052"/>
      <c r="J98" s="1052"/>
      <c r="K98" s="1052"/>
      <c r="L98" s="1052"/>
      <c r="M98" s="1052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50"/>
      <c r="C99" s="1049"/>
      <c r="D99" s="102"/>
      <c r="E99" s="1051"/>
      <c r="F99" s="1052"/>
      <c r="G99" s="1052"/>
      <c r="H99" s="1052"/>
      <c r="I99" s="1052"/>
      <c r="J99" s="1052"/>
      <c r="K99" s="1052"/>
      <c r="L99" s="1052"/>
      <c r="M99" s="1052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50"/>
      <c r="C100" s="1049"/>
      <c r="D100" s="102"/>
      <c r="E100" s="1051"/>
      <c r="F100" s="1052"/>
      <c r="G100" s="1052"/>
      <c r="H100" s="1052"/>
      <c r="I100" s="1052"/>
      <c r="J100" s="1052"/>
      <c r="K100" s="1052"/>
      <c r="L100" s="1052"/>
      <c r="M100" s="1052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50"/>
      <c r="C101" s="1049"/>
      <c r="D101" s="102"/>
      <c r="E101" s="1051"/>
      <c r="F101" s="1052"/>
      <c r="G101" s="1052"/>
      <c r="H101" s="1052"/>
      <c r="I101" s="1052"/>
      <c r="J101" s="1052"/>
      <c r="K101" s="1052"/>
      <c r="L101" s="1052"/>
      <c r="M101" s="1052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50"/>
      <c r="C102" s="1049"/>
      <c r="D102" s="102"/>
      <c r="E102" s="1051"/>
      <c r="F102" s="1052"/>
      <c r="G102" s="1052"/>
      <c r="H102" s="1052"/>
      <c r="I102" s="1052"/>
      <c r="J102" s="1052"/>
      <c r="K102" s="1052"/>
      <c r="L102" s="1052"/>
      <c r="M102" s="1052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50"/>
      <c r="C103" s="1049"/>
      <c r="D103" s="102"/>
      <c r="E103" s="1051"/>
      <c r="F103" s="1052"/>
      <c r="G103" s="1052"/>
      <c r="H103" s="1052"/>
      <c r="I103" s="1052"/>
      <c r="J103" s="1052"/>
      <c r="K103" s="1052"/>
      <c r="L103" s="1052"/>
      <c r="M103" s="1052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50"/>
      <c r="C104" s="1049"/>
      <c r="D104" s="102"/>
      <c r="E104" s="1051"/>
      <c r="F104" s="1052"/>
      <c r="G104" s="1052"/>
      <c r="H104" s="1052"/>
      <c r="I104" s="1052"/>
      <c r="J104" s="1052"/>
      <c r="K104" s="1052"/>
      <c r="L104" s="1052"/>
      <c r="M104" s="1052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50"/>
      <c r="C105" s="1049"/>
      <c r="D105" s="102"/>
      <c r="E105" s="1051"/>
      <c r="F105" s="1052"/>
      <c r="G105" s="1052"/>
      <c r="H105" s="1052"/>
      <c r="I105" s="1052"/>
      <c r="J105" s="1052"/>
      <c r="K105" s="1052"/>
      <c r="L105" s="1052"/>
      <c r="M105" s="1052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50"/>
      <c r="C106" s="1049"/>
      <c r="D106" s="102"/>
      <c r="E106" s="1051"/>
      <c r="F106" s="1052"/>
      <c r="G106" s="1052"/>
      <c r="H106" s="1052"/>
      <c r="I106" s="1052"/>
      <c r="J106" s="1052"/>
      <c r="K106" s="1052"/>
      <c r="L106" s="1052"/>
      <c r="M106" s="1052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50"/>
      <c r="C107" s="1049"/>
      <c r="D107" s="102"/>
      <c r="E107" s="1051"/>
      <c r="F107" s="1052"/>
      <c r="G107" s="1052"/>
      <c r="H107" s="1052"/>
      <c r="I107" s="1052"/>
      <c r="J107" s="1052"/>
      <c r="K107" s="1052"/>
      <c r="L107" s="1052"/>
      <c r="M107" s="1052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50"/>
      <c r="C108" s="1049"/>
      <c r="D108" s="102"/>
      <c r="E108" s="1051"/>
      <c r="F108" s="1052"/>
      <c r="G108" s="1052"/>
      <c r="H108" s="1052"/>
      <c r="I108" s="1052"/>
      <c r="J108" s="1052"/>
      <c r="K108" s="1052"/>
      <c r="L108" s="1052"/>
      <c r="M108" s="1052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50"/>
      <c r="C109" s="1049"/>
      <c r="D109" s="117"/>
      <c r="E109" s="1051"/>
      <c r="F109" s="1052"/>
      <c r="G109" s="1052"/>
      <c r="H109" s="1052"/>
      <c r="I109" s="1052"/>
      <c r="J109" s="1052"/>
      <c r="K109" s="1052"/>
      <c r="L109" s="1052"/>
      <c r="M109" s="1052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 JUNHO DE 2014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022">
        <v>2</v>
      </c>
      <c r="P112" s="1022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148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149</v>
      </c>
    </row>
    <row r="167" spans="1:25"/>
    <row r="168" spans="1:25" ht="15">
      <c r="B168" s="131"/>
    </row>
    <row r="169" spans="1:25" ht="15">
      <c r="B169" s="131"/>
    </row>
    <row r="170" spans="1:25" ht="14.25">
      <c r="B170" s="940" t="s">
        <v>85</v>
      </c>
      <c r="C170" s="940"/>
      <c r="D170" s="940"/>
      <c r="E170" s="940"/>
      <c r="F170" s="940"/>
      <c r="G170" s="940"/>
      <c r="H170" s="940"/>
      <c r="I170" s="940"/>
      <c r="J170" s="940"/>
      <c r="K170" s="940"/>
      <c r="L170" s="940"/>
      <c r="M170" s="940"/>
      <c r="N170" s="940"/>
      <c r="O170" s="940"/>
      <c r="P170" s="940"/>
    </row>
    <row r="171" spans="1:25" ht="14.25">
      <c r="B171" s="940" t="s">
        <v>82</v>
      </c>
      <c r="C171" s="940"/>
      <c r="D171" s="940"/>
      <c r="E171" s="940"/>
      <c r="F171" s="940"/>
      <c r="G171" s="940"/>
      <c r="H171" s="940"/>
      <c r="I171" s="940"/>
      <c r="J171" s="940"/>
      <c r="K171" s="940"/>
      <c r="L171" s="940"/>
      <c r="M171" s="940"/>
      <c r="N171" s="940"/>
      <c r="O171" s="940"/>
      <c r="P171" s="940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80" t="s">
        <v>10</v>
      </c>
      <c r="C173" s="881"/>
      <c r="D173" s="881"/>
      <c r="E173" s="881"/>
      <c r="F173" s="881"/>
      <c r="G173" s="881"/>
      <c r="H173" s="881"/>
      <c r="I173" s="881"/>
      <c r="J173" s="881"/>
      <c r="K173" s="881"/>
      <c r="L173" s="881"/>
      <c r="M173" s="881"/>
      <c r="N173" s="881"/>
      <c r="O173" s="881"/>
      <c r="P173" s="882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257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256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220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221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222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223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224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225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926" t="s">
        <v>1</v>
      </c>
      <c r="C190" s="1041"/>
      <c r="D190" s="924" t="s">
        <v>7</v>
      </c>
      <c r="E190" s="1044" t="s">
        <v>8</v>
      </c>
      <c r="F190" s="1045"/>
      <c r="G190" s="1045"/>
      <c r="H190" s="1045"/>
      <c r="I190" s="1045"/>
      <c r="J190" s="1045"/>
      <c r="K190" s="1045"/>
      <c r="L190" s="1045"/>
      <c r="M190" s="1045"/>
      <c r="N190" s="924" t="s">
        <v>3</v>
      </c>
      <c r="O190" s="924" t="s">
        <v>4</v>
      </c>
      <c r="P190" s="924" t="s">
        <v>2</v>
      </c>
    </row>
    <row r="191" spans="2:16">
      <c r="B191" s="1042"/>
      <c r="C191" s="1043"/>
      <c r="D191" s="1040"/>
      <c r="E191" s="1046"/>
      <c r="F191" s="1047"/>
      <c r="G191" s="1047"/>
      <c r="H191" s="1047"/>
      <c r="I191" s="1047"/>
      <c r="J191" s="1047"/>
      <c r="K191" s="1047"/>
      <c r="L191" s="1047"/>
      <c r="M191" s="1047"/>
      <c r="N191" s="1040"/>
      <c r="O191" s="1040"/>
      <c r="P191" s="1040"/>
    </row>
    <row r="192" spans="2:16" ht="23.25" customHeight="1">
      <c r="B192" s="1055">
        <v>1</v>
      </c>
      <c r="C192" s="1056"/>
      <c r="D192" s="165">
        <v>1</v>
      </c>
      <c r="E192" s="1059" t="s">
        <v>145</v>
      </c>
      <c r="F192" s="1060"/>
      <c r="G192" s="1060"/>
      <c r="H192" s="1060"/>
      <c r="I192" s="1060"/>
      <c r="J192" s="1060"/>
      <c r="K192" s="1060"/>
      <c r="L192" s="1060"/>
      <c r="M192" s="1060"/>
      <c r="N192" s="205">
        <v>4000</v>
      </c>
      <c r="O192" s="147">
        <f>N192*D192</f>
        <v>4000</v>
      </c>
      <c r="P192" s="113"/>
    </row>
    <row r="193" spans="2:16" ht="23.25" customHeight="1">
      <c r="B193" s="1055">
        <v>2</v>
      </c>
      <c r="C193" s="1056"/>
      <c r="D193" s="166">
        <v>30</v>
      </c>
      <c r="E193" s="1057" t="s">
        <v>146</v>
      </c>
      <c r="F193" s="1058"/>
      <c r="G193" s="1058"/>
      <c r="H193" s="1058"/>
      <c r="I193" s="1058"/>
      <c r="J193" s="1058"/>
      <c r="K193" s="1058"/>
      <c r="L193" s="1058"/>
      <c r="M193" s="1058"/>
      <c r="N193" s="205">
        <v>240</v>
      </c>
      <c r="O193" s="147">
        <f>N193*D193</f>
        <v>7200</v>
      </c>
      <c r="P193" s="113"/>
    </row>
    <row r="194" spans="2:16" ht="23.25" customHeight="1">
      <c r="B194" s="1055">
        <v>3</v>
      </c>
      <c r="C194" s="1056"/>
      <c r="D194" s="166">
        <v>1</v>
      </c>
      <c r="E194" s="1057" t="s">
        <v>89</v>
      </c>
      <c r="F194" s="1058"/>
      <c r="G194" s="1058"/>
      <c r="H194" s="1058"/>
      <c r="I194" s="1058"/>
      <c r="J194" s="1058"/>
      <c r="K194" s="1058"/>
      <c r="L194" s="1058"/>
      <c r="M194" s="1058"/>
      <c r="N194" s="205">
        <v>600</v>
      </c>
      <c r="O194" s="147">
        <f>N194*D194</f>
        <v>600</v>
      </c>
      <c r="P194" s="113"/>
    </row>
    <row r="195" spans="2:16" ht="23.25" customHeight="1">
      <c r="B195" s="932"/>
      <c r="C195" s="933"/>
      <c r="D195" s="933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1"/>
      <c r="C196" s="591"/>
      <c r="D196" s="591"/>
      <c r="E196" s="591"/>
      <c r="F196" s="591"/>
      <c r="G196" s="591"/>
      <c r="H196" s="591"/>
      <c r="I196" s="591"/>
      <c r="J196" s="591"/>
      <c r="K196" s="591"/>
      <c r="L196" s="591"/>
      <c r="M196" s="591"/>
      <c r="N196" s="591"/>
      <c r="O196" s="591"/>
      <c r="P196" s="616"/>
    </row>
    <row r="197" spans="2:16" ht="20.25" customHeight="1">
      <c r="B197" s="590" t="s">
        <v>84</v>
      </c>
      <c r="C197" s="591"/>
      <c r="D197" s="591"/>
      <c r="E197" s="591"/>
      <c r="F197" s="591"/>
      <c r="G197" s="591"/>
      <c r="H197" s="591"/>
      <c r="I197" s="591"/>
      <c r="J197" s="591"/>
      <c r="K197" s="591"/>
      <c r="L197" s="591"/>
      <c r="M197" s="591"/>
      <c r="N197" s="591"/>
      <c r="O197" s="591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 JUNHO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1r07eIPP5vnj8FWdFGKT42EAhxwlCT+LXyRHGooIJ74OjN2dfIje4C+3tVf5EAl+tD/R9U1Z4RobSf5Hvr39Fw==" saltValue="76f7kN+2tLZ5llc+1s2uiA==" spinCount="100000" sheet="1" objects="1" scenarios="1"/>
  <mergeCells count="210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</mergeCells>
  <conditionalFormatting sqref="D65:D109 F65:M109 B65:B109 F19:M58 D16:D58 B16:B58">
    <cfRule type="cellIs" dxfId="71" priority="71" stopIfTrue="1" operator="equal">
      <formula>0</formula>
    </cfRule>
  </conditionalFormatting>
  <conditionalFormatting sqref="N59:O59 N110:O110">
    <cfRule type="cellIs" dxfId="70" priority="70" stopIfTrue="1" operator="equal">
      <formula>"INDIQUE A MOEDA"</formula>
    </cfRule>
  </conditionalFormatting>
  <conditionalFormatting sqref="B12 N195:O195">
    <cfRule type="cellIs" dxfId="69" priority="69" stopIfTrue="1" operator="equal">
      <formula>0</formula>
    </cfRule>
  </conditionalFormatting>
  <conditionalFormatting sqref="N65:N109 N16:N58">
    <cfRule type="cellIs" dxfId="68" priority="67" stopIfTrue="1" operator="equal">
      <formula>0</formula>
    </cfRule>
  </conditionalFormatting>
  <conditionalFormatting sqref="D65:D108 D16:D58">
    <cfRule type="cellIs" dxfId="67" priority="61" stopIfTrue="1" operator="equal">
      <formula>0</formula>
    </cfRule>
  </conditionalFormatting>
  <conditionalFormatting sqref="O65:O109">
    <cfRule type="cellIs" dxfId="66" priority="59" stopIfTrue="1" operator="equal">
      <formula>0</formula>
    </cfRule>
  </conditionalFormatting>
  <conditionalFormatting sqref="E65:M109 E16:M58">
    <cfRule type="cellIs" dxfId="65" priority="53" stopIfTrue="1" operator="equal">
      <formula>0</formula>
    </cfRule>
  </conditionalFormatting>
  <conditionalFormatting sqref="F8:M8">
    <cfRule type="cellIs" dxfId="64" priority="14" stopIfTrue="1" operator="equal">
      <formula>""</formula>
    </cfRule>
  </conditionalFormatting>
  <conditionalFormatting sqref="O65:O109 O16:O58 E10:G10">
    <cfRule type="cellIs" dxfId="63" priority="9" stopIfTrue="1" operator="equal">
      <formula>""</formula>
    </cfRule>
  </conditionalFormatting>
  <conditionalFormatting sqref="E10 F8:P8">
    <cfRule type="cellIs" dxfId="62" priority="3" stopIfTrue="1" operator="equal">
      <formula>""</formula>
    </cfRule>
  </conditionalFormatting>
  <conditionalFormatting sqref="D12">
    <cfRule type="cellIs" dxfId="61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9.140625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30" width="0" style="43" hidden="1" customWidth="1"/>
    <col min="31" max="16384" width="9.140625" style="43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821" t="s">
        <v>365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150</v>
      </c>
      <c r="C8" s="13"/>
      <c r="D8" s="13"/>
      <c r="E8" s="391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1072" t="s">
        <v>193</v>
      </c>
      <c r="C10" s="1072"/>
      <c r="D10" s="856"/>
      <c r="E10" s="856"/>
      <c r="F10" s="856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133</v>
      </c>
      <c r="C13" s="87" t="s">
        <v>35</v>
      </c>
      <c r="D13" s="86" t="s">
        <v>36</v>
      </c>
      <c r="E13" s="88">
        <v>1</v>
      </c>
      <c r="G13" s="144" t="s">
        <v>137</v>
      </c>
      <c r="H13" s="89"/>
      <c r="I13" s="86" t="s">
        <v>36</v>
      </c>
      <c r="J13" s="90"/>
      <c r="L13" s="144" t="s">
        <v>134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135</v>
      </c>
      <c r="C15" s="89"/>
      <c r="D15" s="86" t="s">
        <v>36</v>
      </c>
      <c r="E15" s="561"/>
      <c r="F15" s="138"/>
      <c r="G15" s="365" t="s">
        <v>136</v>
      </c>
      <c r="H15" s="89"/>
      <c r="I15" s="86" t="s">
        <v>36</v>
      </c>
      <c r="J15" s="366"/>
      <c r="K15" s="138"/>
      <c r="L15" s="365" t="s">
        <v>174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874" t="s">
        <v>5</v>
      </c>
      <c r="C17" s="874"/>
      <c r="D17" s="912" t="str">
        <f>IF(SUM(O22:O58,O65:O109)=0,"",SUM(O22:O58,O65:O109))</f>
        <v/>
      </c>
      <c r="E17" s="912"/>
      <c r="F17" s="912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924" t="s">
        <v>1</v>
      </c>
      <c r="C20" s="924" t="s">
        <v>7</v>
      </c>
      <c r="D20" s="1044" t="s">
        <v>8</v>
      </c>
      <c r="E20" s="1075"/>
      <c r="F20" s="1075"/>
      <c r="G20" s="1075"/>
      <c r="H20" s="1075"/>
      <c r="I20" s="1075"/>
      <c r="J20" s="1076"/>
      <c r="K20" s="866" t="s">
        <v>80</v>
      </c>
      <c r="L20" s="924" t="s">
        <v>3</v>
      </c>
      <c r="M20" s="953" t="s">
        <v>179</v>
      </c>
      <c r="N20" s="1081"/>
      <c r="O20" s="1038" t="s">
        <v>180</v>
      </c>
      <c r="P20" s="927" t="s">
        <v>2</v>
      </c>
      <c r="Q20" s="276"/>
      <c r="R20" s="634" t="s">
        <v>292</v>
      </c>
    </row>
    <row r="21" spans="1:20" s="99" customFormat="1" ht="23.25" customHeight="1">
      <c r="A21" s="496"/>
      <c r="B21" s="1012"/>
      <c r="C21" s="1074"/>
      <c r="D21" s="1077"/>
      <c r="E21" s="1078"/>
      <c r="F21" s="1078"/>
      <c r="G21" s="1078"/>
      <c r="H21" s="1078"/>
      <c r="I21" s="1078"/>
      <c r="J21" s="1079"/>
      <c r="K21" s="1080"/>
      <c r="L21" s="1012"/>
      <c r="M21" s="1082"/>
      <c r="N21" s="1083"/>
      <c r="O21" s="1073"/>
      <c r="P21" s="1005"/>
      <c r="Q21" s="276"/>
      <c r="R21" s="129"/>
    </row>
    <row r="22" spans="1:20" s="342" customFormat="1" ht="24" customHeight="1">
      <c r="A22" s="170"/>
      <c r="B22" s="540"/>
      <c r="C22" s="102"/>
      <c r="D22" s="1061"/>
      <c r="E22" s="1062"/>
      <c r="F22" s="1062"/>
      <c r="G22" s="1062"/>
      <c r="H22" s="1062"/>
      <c r="I22" s="1062"/>
      <c r="J22" s="1063"/>
      <c r="K22" s="72"/>
      <c r="L22" s="149"/>
      <c r="M22" s="1064" t="str">
        <f>IF(C22*L22=0,"",C22*L22)</f>
        <v/>
      </c>
      <c r="N22" s="1065"/>
      <c r="O22" s="691" t="str">
        <f>IF(ISERROR(INDEX($S$22:$S$27,MATCH(K22,$R$22:$R$27,0))*M22),"",INDEX($S$22:$S$27,MATCH(K22,$R$22:$R$27,0))*M22)</f>
        <v/>
      </c>
      <c r="P22" s="569"/>
      <c r="Q22" s="522"/>
      <c r="R22" s="687" t="str">
        <f>IF($C$13=0,"",$C$13)</f>
        <v>USD</v>
      </c>
      <c r="S22" s="688">
        <f>$E$13</f>
        <v>1</v>
      </c>
    </row>
    <row r="23" spans="1:20" s="342" customFormat="1" ht="24" customHeight="1">
      <c r="A23" s="170"/>
      <c r="B23" s="540"/>
      <c r="C23" s="102"/>
      <c r="D23" s="1061"/>
      <c r="E23" s="1062"/>
      <c r="F23" s="1062"/>
      <c r="G23" s="1062"/>
      <c r="H23" s="1062"/>
      <c r="I23" s="1062"/>
      <c r="J23" s="1063"/>
      <c r="K23" s="72"/>
      <c r="L23" s="149"/>
      <c r="M23" s="1064" t="str">
        <f t="shared" ref="M23:M58" si="0">IF(C23*L23=0,"",C23*L23)</f>
        <v/>
      </c>
      <c r="N23" s="1065"/>
      <c r="O23" s="691" t="str">
        <f t="shared" ref="O23:O58" si="1">IF(ISERROR(INDEX($S$22:$S$27,MATCH(K23,$R$22:$R$27,0))*M23),"",INDEX($S$22:$S$27,MATCH(K23,$R$22:$R$27,0))*M23)</f>
        <v/>
      </c>
      <c r="P23" s="439"/>
      <c r="Q23" s="522"/>
      <c r="R23" s="687" t="str">
        <f>IF($H$13=0,"",$H$13)</f>
        <v/>
      </c>
      <c r="S23" s="688">
        <f>$J$13</f>
        <v>0</v>
      </c>
    </row>
    <row r="24" spans="1:20" s="342" customFormat="1" ht="24" customHeight="1">
      <c r="A24" s="170"/>
      <c r="B24" s="540"/>
      <c r="C24" s="102"/>
      <c r="D24" s="1061"/>
      <c r="E24" s="1062"/>
      <c r="F24" s="1062"/>
      <c r="G24" s="1062"/>
      <c r="H24" s="1062"/>
      <c r="I24" s="1062"/>
      <c r="J24" s="1063"/>
      <c r="K24" s="72"/>
      <c r="L24" s="149"/>
      <c r="M24" s="1064" t="str">
        <f t="shared" si="0"/>
        <v/>
      </c>
      <c r="N24" s="1065"/>
      <c r="O24" s="691" t="str">
        <f t="shared" si="1"/>
        <v/>
      </c>
      <c r="P24" s="439"/>
      <c r="Q24" s="522"/>
      <c r="R24" s="689" t="str">
        <f>IF($M$13=0,"",$M$13)</f>
        <v/>
      </c>
      <c r="S24" s="688">
        <f>$O$13</f>
        <v>0</v>
      </c>
    </row>
    <row r="25" spans="1:20" s="342" customFormat="1" ht="24" customHeight="1">
      <c r="A25" s="170"/>
      <c r="B25" s="540"/>
      <c r="C25" s="102"/>
      <c r="D25" s="1061"/>
      <c r="E25" s="1062"/>
      <c r="F25" s="1062"/>
      <c r="G25" s="1062"/>
      <c r="H25" s="1062"/>
      <c r="I25" s="1062"/>
      <c r="J25" s="1063"/>
      <c r="K25" s="72"/>
      <c r="L25" s="149"/>
      <c r="M25" s="1064" t="str">
        <f t="shared" si="0"/>
        <v/>
      </c>
      <c r="N25" s="1065"/>
      <c r="O25" s="691" t="str">
        <f t="shared" si="1"/>
        <v/>
      </c>
      <c r="P25" s="439"/>
      <c r="Q25" s="505"/>
      <c r="R25" s="689" t="str">
        <f>IF($C$15=0,"",$C$15)</f>
        <v/>
      </c>
      <c r="S25" s="688">
        <f>$E$15</f>
        <v>0</v>
      </c>
    </row>
    <row r="26" spans="1:20" s="342" customFormat="1" ht="24" customHeight="1">
      <c r="A26" s="170"/>
      <c r="B26" s="540"/>
      <c r="C26" s="102"/>
      <c r="D26" s="1061"/>
      <c r="E26" s="1062"/>
      <c r="F26" s="1062"/>
      <c r="G26" s="1062"/>
      <c r="H26" s="1062"/>
      <c r="I26" s="1062"/>
      <c r="J26" s="1063"/>
      <c r="K26" s="72"/>
      <c r="L26" s="149"/>
      <c r="M26" s="1064" t="str">
        <f t="shared" si="0"/>
        <v/>
      </c>
      <c r="N26" s="1065"/>
      <c r="O26" s="691" t="str">
        <f t="shared" si="1"/>
        <v/>
      </c>
      <c r="P26" s="439"/>
      <c r="Q26" s="505"/>
      <c r="R26" s="689" t="str">
        <f>IF($H$15=0,"")</f>
        <v/>
      </c>
      <c r="S26" s="688">
        <f>$J$15</f>
        <v>0</v>
      </c>
    </row>
    <row r="27" spans="1:20" s="342" customFormat="1" ht="24" customHeight="1">
      <c r="A27" s="170"/>
      <c r="B27" s="540"/>
      <c r="C27" s="102"/>
      <c r="D27" s="1061"/>
      <c r="E27" s="1062"/>
      <c r="F27" s="1062"/>
      <c r="G27" s="1062"/>
      <c r="H27" s="1062"/>
      <c r="I27" s="1062"/>
      <c r="J27" s="1063"/>
      <c r="K27" s="72"/>
      <c r="L27" s="149"/>
      <c r="M27" s="1064" t="str">
        <f t="shared" si="0"/>
        <v/>
      </c>
      <c r="N27" s="1065"/>
      <c r="O27" s="691" t="str">
        <f t="shared" si="1"/>
        <v/>
      </c>
      <c r="P27" s="439"/>
      <c r="Q27" s="505"/>
      <c r="R27" s="690" t="str">
        <f>IF($M$15=0,"",$M$15)</f>
        <v/>
      </c>
      <c r="S27" s="688">
        <f>$O$15</f>
        <v>0</v>
      </c>
    </row>
    <row r="28" spans="1:20" s="342" customFormat="1" ht="24" customHeight="1">
      <c r="A28" s="170"/>
      <c r="B28" s="540"/>
      <c r="C28" s="102"/>
      <c r="D28" s="1061"/>
      <c r="E28" s="1062"/>
      <c r="F28" s="1062"/>
      <c r="G28" s="1062"/>
      <c r="H28" s="1062"/>
      <c r="I28" s="1062"/>
      <c r="J28" s="1063"/>
      <c r="K28" s="72"/>
      <c r="L28" s="149"/>
      <c r="M28" s="1064" t="str">
        <f t="shared" si="0"/>
        <v/>
      </c>
      <c r="N28" s="1065"/>
      <c r="O28" s="691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1061"/>
      <c r="E29" s="1062"/>
      <c r="F29" s="1062"/>
      <c r="G29" s="1062"/>
      <c r="H29" s="1062"/>
      <c r="I29" s="1062"/>
      <c r="J29" s="1063"/>
      <c r="K29" s="72"/>
      <c r="L29" s="149"/>
      <c r="M29" s="1064" t="str">
        <f t="shared" si="0"/>
        <v/>
      </c>
      <c r="N29" s="1065"/>
      <c r="O29" s="691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1061"/>
      <c r="E30" s="1062"/>
      <c r="F30" s="1062"/>
      <c r="G30" s="1062"/>
      <c r="H30" s="1062"/>
      <c r="I30" s="1062"/>
      <c r="J30" s="1063"/>
      <c r="K30" s="72"/>
      <c r="L30" s="149"/>
      <c r="M30" s="1064" t="str">
        <f t="shared" si="0"/>
        <v/>
      </c>
      <c r="N30" s="1065"/>
      <c r="O30" s="691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1061"/>
      <c r="E31" s="1062"/>
      <c r="F31" s="1062"/>
      <c r="G31" s="1062"/>
      <c r="H31" s="1062"/>
      <c r="I31" s="1062"/>
      <c r="J31" s="1063"/>
      <c r="K31" s="72"/>
      <c r="L31" s="149"/>
      <c r="M31" s="1064" t="str">
        <f t="shared" si="0"/>
        <v/>
      </c>
      <c r="N31" s="1065"/>
      <c r="O31" s="691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1061"/>
      <c r="E32" s="1062"/>
      <c r="F32" s="1062"/>
      <c r="G32" s="1062"/>
      <c r="H32" s="1062"/>
      <c r="I32" s="1062"/>
      <c r="J32" s="1063"/>
      <c r="K32" s="72"/>
      <c r="L32" s="149"/>
      <c r="M32" s="1064" t="str">
        <f t="shared" si="0"/>
        <v/>
      </c>
      <c r="N32" s="1065"/>
      <c r="O32" s="691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1061"/>
      <c r="E33" s="1062"/>
      <c r="F33" s="1062"/>
      <c r="G33" s="1062"/>
      <c r="H33" s="1062"/>
      <c r="I33" s="1062"/>
      <c r="J33" s="1063"/>
      <c r="K33" s="72"/>
      <c r="L33" s="149"/>
      <c r="M33" s="1064" t="str">
        <f t="shared" si="0"/>
        <v/>
      </c>
      <c r="N33" s="1065"/>
      <c r="O33" s="691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1061"/>
      <c r="E34" s="1062"/>
      <c r="F34" s="1062"/>
      <c r="G34" s="1062"/>
      <c r="H34" s="1062"/>
      <c r="I34" s="1062"/>
      <c r="J34" s="1063"/>
      <c r="K34" s="72"/>
      <c r="L34" s="149"/>
      <c r="M34" s="1064" t="str">
        <f t="shared" si="0"/>
        <v/>
      </c>
      <c r="N34" s="1065"/>
      <c r="O34" s="691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1061"/>
      <c r="E35" s="1062"/>
      <c r="F35" s="1062"/>
      <c r="G35" s="1062"/>
      <c r="H35" s="1062"/>
      <c r="I35" s="1062"/>
      <c r="J35" s="1063"/>
      <c r="K35" s="72"/>
      <c r="L35" s="149"/>
      <c r="M35" s="1064" t="str">
        <f t="shared" si="0"/>
        <v/>
      </c>
      <c r="N35" s="1065"/>
      <c r="O35" s="691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1061"/>
      <c r="E36" s="1062"/>
      <c r="F36" s="1062"/>
      <c r="G36" s="1062"/>
      <c r="H36" s="1062"/>
      <c r="I36" s="1062"/>
      <c r="J36" s="1063"/>
      <c r="K36" s="72"/>
      <c r="L36" s="149"/>
      <c r="M36" s="1064" t="str">
        <f t="shared" si="0"/>
        <v/>
      </c>
      <c r="N36" s="1065"/>
      <c r="O36" s="691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1061"/>
      <c r="E37" s="1062"/>
      <c r="F37" s="1062"/>
      <c r="G37" s="1062"/>
      <c r="H37" s="1062"/>
      <c r="I37" s="1062"/>
      <c r="J37" s="1063"/>
      <c r="K37" s="72"/>
      <c r="L37" s="149"/>
      <c r="M37" s="1064" t="str">
        <f t="shared" si="0"/>
        <v/>
      </c>
      <c r="N37" s="1065"/>
      <c r="O37" s="691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1061"/>
      <c r="E38" s="1062"/>
      <c r="F38" s="1062"/>
      <c r="G38" s="1062"/>
      <c r="H38" s="1062"/>
      <c r="I38" s="1062"/>
      <c r="J38" s="1063"/>
      <c r="K38" s="72"/>
      <c r="L38" s="149"/>
      <c r="M38" s="1064" t="str">
        <f t="shared" si="0"/>
        <v/>
      </c>
      <c r="N38" s="1065"/>
      <c r="O38" s="691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1061"/>
      <c r="E39" s="1062"/>
      <c r="F39" s="1062"/>
      <c r="G39" s="1062"/>
      <c r="H39" s="1062"/>
      <c r="I39" s="1062"/>
      <c r="J39" s="1063"/>
      <c r="K39" s="72"/>
      <c r="L39" s="149"/>
      <c r="M39" s="1064" t="str">
        <f t="shared" si="0"/>
        <v/>
      </c>
      <c r="N39" s="1065"/>
      <c r="O39" s="691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1061"/>
      <c r="E40" s="1062"/>
      <c r="F40" s="1062"/>
      <c r="G40" s="1062"/>
      <c r="H40" s="1062"/>
      <c r="I40" s="1062"/>
      <c r="J40" s="1063"/>
      <c r="K40" s="72"/>
      <c r="L40" s="149"/>
      <c r="M40" s="1064" t="str">
        <f t="shared" si="0"/>
        <v/>
      </c>
      <c r="N40" s="1065"/>
      <c r="O40" s="691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1061"/>
      <c r="E41" s="1062"/>
      <c r="F41" s="1062"/>
      <c r="G41" s="1062"/>
      <c r="H41" s="1062"/>
      <c r="I41" s="1062"/>
      <c r="J41" s="1063"/>
      <c r="K41" s="72"/>
      <c r="L41" s="149"/>
      <c r="M41" s="1064" t="str">
        <f t="shared" si="0"/>
        <v/>
      </c>
      <c r="N41" s="1065"/>
      <c r="O41" s="691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1061"/>
      <c r="E42" s="1062"/>
      <c r="F42" s="1062"/>
      <c r="G42" s="1062"/>
      <c r="H42" s="1062"/>
      <c r="I42" s="1062"/>
      <c r="J42" s="1063"/>
      <c r="K42" s="72"/>
      <c r="L42" s="149"/>
      <c r="M42" s="1064" t="str">
        <f t="shared" si="0"/>
        <v/>
      </c>
      <c r="N42" s="1065"/>
      <c r="O42" s="691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1061"/>
      <c r="E43" s="1062"/>
      <c r="F43" s="1062"/>
      <c r="G43" s="1062"/>
      <c r="H43" s="1062"/>
      <c r="I43" s="1062"/>
      <c r="J43" s="1063"/>
      <c r="K43" s="72"/>
      <c r="L43" s="149"/>
      <c r="M43" s="1064" t="str">
        <f t="shared" si="0"/>
        <v/>
      </c>
      <c r="N43" s="1065"/>
      <c r="O43" s="691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1061"/>
      <c r="E44" s="1062"/>
      <c r="F44" s="1062"/>
      <c r="G44" s="1062"/>
      <c r="H44" s="1062"/>
      <c r="I44" s="1062"/>
      <c r="J44" s="1063"/>
      <c r="K44" s="72"/>
      <c r="L44" s="149"/>
      <c r="M44" s="1064" t="str">
        <f t="shared" si="0"/>
        <v/>
      </c>
      <c r="N44" s="1065"/>
      <c r="O44" s="691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1061"/>
      <c r="E45" s="1062"/>
      <c r="F45" s="1062"/>
      <c r="G45" s="1062"/>
      <c r="H45" s="1062"/>
      <c r="I45" s="1062"/>
      <c r="J45" s="1063"/>
      <c r="K45" s="72"/>
      <c r="L45" s="149"/>
      <c r="M45" s="1064" t="str">
        <f t="shared" si="0"/>
        <v/>
      </c>
      <c r="N45" s="1065"/>
      <c r="O45" s="691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1061"/>
      <c r="E46" s="1062"/>
      <c r="F46" s="1062"/>
      <c r="G46" s="1062"/>
      <c r="H46" s="1062"/>
      <c r="I46" s="1062"/>
      <c r="J46" s="1063"/>
      <c r="K46" s="72"/>
      <c r="L46" s="149"/>
      <c r="M46" s="1064" t="str">
        <f t="shared" si="0"/>
        <v/>
      </c>
      <c r="N46" s="1065"/>
      <c r="O46" s="691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1061"/>
      <c r="E47" s="1062"/>
      <c r="F47" s="1062"/>
      <c r="G47" s="1062"/>
      <c r="H47" s="1062"/>
      <c r="I47" s="1062"/>
      <c r="J47" s="1063"/>
      <c r="K47" s="72"/>
      <c r="L47" s="149"/>
      <c r="M47" s="1064" t="str">
        <f t="shared" si="0"/>
        <v/>
      </c>
      <c r="N47" s="1065"/>
      <c r="O47" s="691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1061"/>
      <c r="E48" s="1062"/>
      <c r="F48" s="1062"/>
      <c r="G48" s="1062"/>
      <c r="H48" s="1062"/>
      <c r="I48" s="1062"/>
      <c r="J48" s="1063"/>
      <c r="K48" s="72"/>
      <c r="L48" s="149"/>
      <c r="M48" s="1064" t="str">
        <f t="shared" si="0"/>
        <v/>
      </c>
      <c r="N48" s="1065"/>
      <c r="O48" s="691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1061"/>
      <c r="E49" s="1062"/>
      <c r="F49" s="1062"/>
      <c r="G49" s="1062"/>
      <c r="H49" s="1062"/>
      <c r="I49" s="1062"/>
      <c r="J49" s="1063"/>
      <c r="K49" s="72"/>
      <c r="L49" s="149"/>
      <c r="M49" s="1064" t="str">
        <f t="shared" si="0"/>
        <v/>
      </c>
      <c r="N49" s="1065"/>
      <c r="O49" s="691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1061"/>
      <c r="E50" s="1062"/>
      <c r="F50" s="1062"/>
      <c r="G50" s="1062"/>
      <c r="H50" s="1062"/>
      <c r="I50" s="1062"/>
      <c r="J50" s="1063"/>
      <c r="K50" s="72"/>
      <c r="L50" s="149"/>
      <c r="M50" s="1064" t="str">
        <f t="shared" si="0"/>
        <v/>
      </c>
      <c r="N50" s="1065"/>
      <c r="O50" s="691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1061"/>
      <c r="E51" s="1062"/>
      <c r="F51" s="1062"/>
      <c r="G51" s="1062"/>
      <c r="H51" s="1062"/>
      <c r="I51" s="1062"/>
      <c r="J51" s="1063"/>
      <c r="K51" s="72"/>
      <c r="L51" s="149"/>
      <c r="M51" s="1064" t="str">
        <f t="shared" si="0"/>
        <v/>
      </c>
      <c r="N51" s="1065"/>
      <c r="O51" s="691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1061"/>
      <c r="E52" s="1062"/>
      <c r="F52" s="1062"/>
      <c r="G52" s="1062"/>
      <c r="H52" s="1062"/>
      <c r="I52" s="1062"/>
      <c r="J52" s="1063"/>
      <c r="K52" s="72"/>
      <c r="L52" s="149"/>
      <c r="M52" s="1064" t="str">
        <f t="shared" si="0"/>
        <v/>
      </c>
      <c r="N52" s="1065"/>
      <c r="O52" s="691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1061"/>
      <c r="E53" s="1062"/>
      <c r="F53" s="1062"/>
      <c r="G53" s="1062"/>
      <c r="H53" s="1062"/>
      <c r="I53" s="1062"/>
      <c r="J53" s="1063"/>
      <c r="K53" s="72"/>
      <c r="L53" s="149"/>
      <c r="M53" s="1064" t="str">
        <f t="shared" si="0"/>
        <v/>
      </c>
      <c r="N53" s="1065"/>
      <c r="O53" s="691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1061"/>
      <c r="E54" s="1062"/>
      <c r="F54" s="1062"/>
      <c r="G54" s="1062"/>
      <c r="H54" s="1062"/>
      <c r="I54" s="1062"/>
      <c r="J54" s="1063"/>
      <c r="K54" s="72"/>
      <c r="L54" s="149"/>
      <c r="M54" s="1064" t="str">
        <f t="shared" si="0"/>
        <v/>
      </c>
      <c r="N54" s="1065"/>
      <c r="O54" s="691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1061"/>
      <c r="E55" s="1062"/>
      <c r="F55" s="1062"/>
      <c r="G55" s="1062"/>
      <c r="H55" s="1062"/>
      <c r="I55" s="1062"/>
      <c r="J55" s="1063"/>
      <c r="K55" s="72"/>
      <c r="L55" s="149"/>
      <c r="M55" s="1064" t="str">
        <f t="shared" si="0"/>
        <v/>
      </c>
      <c r="N55" s="1065"/>
      <c r="O55" s="691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1061"/>
      <c r="E56" s="1062"/>
      <c r="F56" s="1062"/>
      <c r="G56" s="1062"/>
      <c r="H56" s="1062"/>
      <c r="I56" s="1062"/>
      <c r="J56" s="1063"/>
      <c r="K56" s="72"/>
      <c r="L56" s="149"/>
      <c r="M56" s="1064" t="str">
        <f t="shared" si="0"/>
        <v/>
      </c>
      <c r="N56" s="1065"/>
      <c r="O56" s="691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1061"/>
      <c r="E57" s="1062"/>
      <c r="F57" s="1062"/>
      <c r="G57" s="1062"/>
      <c r="H57" s="1062"/>
      <c r="I57" s="1062"/>
      <c r="J57" s="1063"/>
      <c r="K57" s="72"/>
      <c r="L57" s="149"/>
      <c r="M57" s="1064" t="str">
        <f t="shared" si="0"/>
        <v/>
      </c>
      <c r="N57" s="1065"/>
      <c r="O57" s="691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1061"/>
      <c r="E58" s="1062"/>
      <c r="F58" s="1062"/>
      <c r="G58" s="1062"/>
      <c r="H58" s="1062"/>
      <c r="I58" s="1062"/>
      <c r="J58" s="1063"/>
      <c r="K58" s="72"/>
      <c r="L58" s="149"/>
      <c r="M58" s="1064" t="str">
        <f t="shared" si="0"/>
        <v/>
      </c>
      <c r="N58" s="1065"/>
      <c r="O58" s="691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 JUNHO DE 2014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6.5">
      <c r="A62" s="504"/>
      <c r="B62" s="821" t="str">
        <f>B6</f>
        <v>6- SERVIÇOS DE TERCEIROS NO EXTERIOR - CONVÊNIO FAPESP (BIOTA) – NSF (Dimensions of Biodiversity)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084" t="s">
        <v>1</v>
      </c>
      <c r="C63" s="924" t="s">
        <v>7</v>
      </c>
      <c r="D63" s="1044" t="s">
        <v>8</v>
      </c>
      <c r="E63" s="1045"/>
      <c r="F63" s="1045"/>
      <c r="G63" s="1045"/>
      <c r="H63" s="1045"/>
      <c r="I63" s="1045"/>
      <c r="J63" s="1086"/>
      <c r="K63" s="866" t="s">
        <v>80</v>
      </c>
      <c r="L63" s="924" t="s">
        <v>3</v>
      </c>
      <c r="M63" s="953" t="s">
        <v>179</v>
      </c>
      <c r="N63" s="1081"/>
      <c r="O63" s="1038" t="s">
        <v>180</v>
      </c>
      <c r="P63" s="927" t="s">
        <v>2</v>
      </c>
      <c r="Q63" s="276"/>
      <c r="R63" s="128"/>
      <c r="S63" s="128"/>
    </row>
    <row r="64" spans="1:19" s="99" customFormat="1" ht="23.25" customHeight="1">
      <c r="A64" s="496"/>
      <c r="B64" s="1085"/>
      <c r="C64" s="1040"/>
      <c r="D64" s="1046"/>
      <c r="E64" s="1047"/>
      <c r="F64" s="1047"/>
      <c r="G64" s="1047"/>
      <c r="H64" s="1047"/>
      <c r="I64" s="1047"/>
      <c r="J64" s="1087"/>
      <c r="K64" s="1080"/>
      <c r="L64" s="1012"/>
      <c r="M64" s="1082"/>
      <c r="N64" s="1083"/>
      <c r="O64" s="1073"/>
      <c r="P64" s="1005"/>
      <c r="Q64" s="276"/>
      <c r="R64" s="129"/>
      <c r="S64" s="129"/>
    </row>
    <row r="65" spans="1:19" customFormat="1" ht="24" customHeight="1">
      <c r="A65" s="170"/>
      <c r="B65" s="283"/>
      <c r="C65" s="102"/>
      <c r="D65" s="1061"/>
      <c r="E65" s="1062"/>
      <c r="F65" s="1062"/>
      <c r="G65" s="1062"/>
      <c r="H65" s="1062"/>
      <c r="I65" s="1062"/>
      <c r="J65" s="1063"/>
      <c r="K65" s="72"/>
      <c r="L65" s="149"/>
      <c r="M65" s="1064" t="str">
        <f t="shared" ref="M65:M109" si="2">IF(C65*L65=0,"",C65*L65)</f>
        <v/>
      </c>
      <c r="N65" s="1065"/>
      <c r="O65" s="691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1061"/>
      <c r="E66" s="1062"/>
      <c r="F66" s="1062"/>
      <c r="G66" s="1062"/>
      <c r="H66" s="1062"/>
      <c r="I66" s="1062"/>
      <c r="J66" s="1063"/>
      <c r="K66" s="72"/>
      <c r="L66" s="149"/>
      <c r="M66" s="1064" t="str">
        <f t="shared" si="2"/>
        <v/>
      </c>
      <c r="N66" s="1065"/>
      <c r="O66" s="691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1061"/>
      <c r="E67" s="1062"/>
      <c r="F67" s="1062"/>
      <c r="G67" s="1062"/>
      <c r="H67" s="1062"/>
      <c r="I67" s="1062"/>
      <c r="J67" s="1063"/>
      <c r="K67" s="72"/>
      <c r="L67" s="149"/>
      <c r="M67" s="1064" t="str">
        <f t="shared" si="2"/>
        <v/>
      </c>
      <c r="N67" s="1065"/>
      <c r="O67" s="691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1061"/>
      <c r="E68" s="1062"/>
      <c r="F68" s="1062"/>
      <c r="G68" s="1062"/>
      <c r="H68" s="1062"/>
      <c r="I68" s="1062"/>
      <c r="J68" s="1063"/>
      <c r="K68" s="72"/>
      <c r="L68" s="149"/>
      <c r="M68" s="1064" t="str">
        <f t="shared" si="2"/>
        <v/>
      </c>
      <c r="N68" s="1065"/>
      <c r="O68" s="691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1061"/>
      <c r="E69" s="1062"/>
      <c r="F69" s="1062"/>
      <c r="G69" s="1062"/>
      <c r="H69" s="1062"/>
      <c r="I69" s="1062"/>
      <c r="J69" s="1063"/>
      <c r="K69" s="72"/>
      <c r="L69" s="149"/>
      <c r="M69" s="1064" t="str">
        <f t="shared" si="2"/>
        <v/>
      </c>
      <c r="N69" s="1065"/>
      <c r="O69" s="691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1061"/>
      <c r="E70" s="1062"/>
      <c r="F70" s="1062"/>
      <c r="G70" s="1062"/>
      <c r="H70" s="1062"/>
      <c r="I70" s="1062"/>
      <c r="J70" s="1063"/>
      <c r="K70" s="72"/>
      <c r="L70" s="149"/>
      <c r="M70" s="1064" t="str">
        <f t="shared" si="2"/>
        <v/>
      </c>
      <c r="N70" s="1065"/>
      <c r="O70" s="691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1061"/>
      <c r="E71" s="1062"/>
      <c r="F71" s="1062"/>
      <c r="G71" s="1062"/>
      <c r="H71" s="1062"/>
      <c r="I71" s="1062"/>
      <c r="J71" s="1063"/>
      <c r="K71" s="72"/>
      <c r="L71" s="149"/>
      <c r="M71" s="1064" t="str">
        <f t="shared" si="2"/>
        <v/>
      </c>
      <c r="N71" s="1065"/>
      <c r="O71" s="691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1061"/>
      <c r="E72" s="1062"/>
      <c r="F72" s="1062"/>
      <c r="G72" s="1062"/>
      <c r="H72" s="1062"/>
      <c r="I72" s="1062"/>
      <c r="J72" s="1063"/>
      <c r="K72" s="72"/>
      <c r="L72" s="149"/>
      <c r="M72" s="1064" t="str">
        <f t="shared" si="2"/>
        <v/>
      </c>
      <c r="N72" s="1065"/>
      <c r="O72" s="691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1061"/>
      <c r="E73" s="1062"/>
      <c r="F73" s="1062"/>
      <c r="G73" s="1062"/>
      <c r="H73" s="1062"/>
      <c r="I73" s="1062"/>
      <c r="J73" s="1063"/>
      <c r="K73" s="72"/>
      <c r="L73" s="149"/>
      <c r="M73" s="1064" t="str">
        <f t="shared" si="2"/>
        <v/>
      </c>
      <c r="N73" s="1065"/>
      <c r="O73" s="691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1061"/>
      <c r="E74" s="1062"/>
      <c r="F74" s="1062"/>
      <c r="G74" s="1062"/>
      <c r="H74" s="1062"/>
      <c r="I74" s="1062"/>
      <c r="J74" s="1063"/>
      <c r="K74" s="72"/>
      <c r="L74" s="149"/>
      <c r="M74" s="1064" t="str">
        <f t="shared" si="2"/>
        <v/>
      </c>
      <c r="N74" s="1065"/>
      <c r="O74" s="691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1061"/>
      <c r="E75" s="1062"/>
      <c r="F75" s="1062"/>
      <c r="G75" s="1062"/>
      <c r="H75" s="1062"/>
      <c r="I75" s="1062"/>
      <c r="J75" s="1063"/>
      <c r="K75" s="72"/>
      <c r="L75" s="149"/>
      <c r="M75" s="1064" t="str">
        <f t="shared" si="2"/>
        <v/>
      </c>
      <c r="N75" s="1065"/>
      <c r="O75" s="691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1061"/>
      <c r="E76" s="1062"/>
      <c r="F76" s="1062"/>
      <c r="G76" s="1062"/>
      <c r="H76" s="1062"/>
      <c r="I76" s="1062"/>
      <c r="J76" s="1063"/>
      <c r="K76" s="72"/>
      <c r="L76" s="149"/>
      <c r="M76" s="1064" t="str">
        <f t="shared" si="2"/>
        <v/>
      </c>
      <c r="N76" s="1065"/>
      <c r="O76" s="691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1061"/>
      <c r="E77" s="1062"/>
      <c r="F77" s="1062"/>
      <c r="G77" s="1062"/>
      <c r="H77" s="1062"/>
      <c r="I77" s="1062"/>
      <c r="J77" s="1063"/>
      <c r="K77" s="72"/>
      <c r="L77" s="149"/>
      <c r="M77" s="1064" t="str">
        <f t="shared" si="2"/>
        <v/>
      </c>
      <c r="N77" s="1065"/>
      <c r="O77" s="691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1061"/>
      <c r="E78" s="1062"/>
      <c r="F78" s="1062"/>
      <c r="G78" s="1062"/>
      <c r="H78" s="1062"/>
      <c r="I78" s="1062"/>
      <c r="J78" s="1063"/>
      <c r="K78" s="72"/>
      <c r="L78" s="149"/>
      <c r="M78" s="1064" t="str">
        <f t="shared" si="2"/>
        <v/>
      </c>
      <c r="N78" s="1065"/>
      <c r="O78" s="691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1061"/>
      <c r="E79" s="1062"/>
      <c r="F79" s="1062"/>
      <c r="G79" s="1062"/>
      <c r="H79" s="1062"/>
      <c r="I79" s="1062"/>
      <c r="J79" s="1063"/>
      <c r="K79" s="72"/>
      <c r="L79" s="149"/>
      <c r="M79" s="1064" t="str">
        <f t="shared" si="2"/>
        <v/>
      </c>
      <c r="N79" s="1065"/>
      <c r="O79" s="691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1061"/>
      <c r="E80" s="1062"/>
      <c r="F80" s="1062"/>
      <c r="G80" s="1062"/>
      <c r="H80" s="1062"/>
      <c r="I80" s="1062"/>
      <c r="J80" s="1063"/>
      <c r="K80" s="72"/>
      <c r="L80" s="149"/>
      <c r="M80" s="1064" t="str">
        <f t="shared" si="2"/>
        <v/>
      </c>
      <c r="N80" s="1065"/>
      <c r="O80" s="691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1061"/>
      <c r="E81" s="1062"/>
      <c r="F81" s="1062"/>
      <c r="G81" s="1062"/>
      <c r="H81" s="1062"/>
      <c r="I81" s="1062"/>
      <c r="J81" s="1063"/>
      <c r="K81" s="72"/>
      <c r="L81" s="149"/>
      <c r="M81" s="1064" t="str">
        <f t="shared" si="2"/>
        <v/>
      </c>
      <c r="N81" s="1065"/>
      <c r="O81" s="691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1061"/>
      <c r="E82" s="1062"/>
      <c r="F82" s="1062"/>
      <c r="G82" s="1062"/>
      <c r="H82" s="1062"/>
      <c r="I82" s="1062"/>
      <c r="J82" s="1063"/>
      <c r="K82" s="72"/>
      <c r="L82" s="149"/>
      <c r="M82" s="1064" t="str">
        <f t="shared" si="2"/>
        <v/>
      </c>
      <c r="N82" s="1065"/>
      <c r="O82" s="691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1061"/>
      <c r="E83" s="1062"/>
      <c r="F83" s="1062"/>
      <c r="G83" s="1062"/>
      <c r="H83" s="1062"/>
      <c r="I83" s="1062"/>
      <c r="J83" s="1063"/>
      <c r="K83" s="72"/>
      <c r="L83" s="149"/>
      <c r="M83" s="1064" t="str">
        <f t="shared" si="2"/>
        <v/>
      </c>
      <c r="N83" s="1065"/>
      <c r="O83" s="691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1061"/>
      <c r="E84" s="1062"/>
      <c r="F84" s="1062"/>
      <c r="G84" s="1062"/>
      <c r="H84" s="1062"/>
      <c r="I84" s="1062"/>
      <c r="J84" s="1063"/>
      <c r="K84" s="72"/>
      <c r="L84" s="149"/>
      <c r="M84" s="1064" t="str">
        <f t="shared" si="2"/>
        <v/>
      </c>
      <c r="N84" s="1065"/>
      <c r="O84" s="691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1061"/>
      <c r="E85" s="1062"/>
      <c r="F85" s="1062"/>
      <c r="G85" s="1062"/>
      <c r="H85" s="1062"/>
      <c r="I85" s="1062"/>
      <c r="J85" s="1063"/>
      <c r="K85" s="72"/>
      <c r="L85" s="149"/>
      <c r="M85" s="1064" t="str">
        <f t="shared" si="2"/>
        <v/>
      </c>
      <c r="N85" s="1065"/>
      <c r="O85" s="691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1061"/>
      <c r="E86" s="1062"/>
      <c r="F86" s="1062"/>
      <c r="G86" s="1062"/>
      <c r="H86" s="1062"/>
      <c r="I86" s="1062"/>
      <c r="J86" s="1063"/>
      <c r="K86" s="72"/>
      <c r="L86" s="149"/>
      <c r="M86" s="1064" t="str">
        <f t="shared" si="2"/>
        <v/>
      </c>
      <c r="N86" s="1065"/>
      <c r="O86" s="691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1061"/>
      <c r="E87" s="1062"/>
      <c r="F87" s="1062"/>
      <c r="G87" s="1062"/>
      <c r="H87" s="1062"/>
      <c r="I87" s="1062"/>
      <c r="J87" s="1063"/>
      <c r="K87" s="72"/>
      <c r="L87" s="149"/>
      <c r="M87" s="1064" t="str">
        <f t="shared" si="2"/>
        <v/>
      </c>
      <c r="N87" s="1065"/>
      <c r="O87" s="691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1061"/>
      <c r="E88" s="1062"/>
      <c r="F88" s="1062"/>
      <c r="G88" s="1062"/>
      <c r="H88" s="1062"/>
      <c r="I88" s="1062"/>
      <c r="J88" s="1063"/>
      <c r="K88" s="72"/>
      <c r="L88" s="149"/>
      <c r="M88" s="1064" t="str">
        <f t="shared" si="2"/>
        <v/>
      </c>
      <c r="N88" s="1065"/>
      <c r="O88" s="691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1061"/>
      <c r="E89" s="1062"/>
      <c r="F89" s="1062"/>
      <c r="G89" s="1062"/>
      <c r="H89" s="1062"/>
      <c r="I89" s="1062"/>
      <c r="J89" s="1063"/>
      <c r="K89" s="72"/>
      <c r="L89" s="149"/>
      <c r="M89" s="1064" t="str">
        <f t="shared" si="2"/>
        <v/>
      </c>
      <c r="N89" s="1065"/>
      <c r="O89" s="691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1061"/>
      <c r="E90" s="1062"/>
      <c r="F90" s="1062"/>
      <c r="G90" s="1062"/>
      <c r="H90" s="1062"/>
      <c r="I90" s="1062"/>
      <c r="J90" s="1063"/>
      <c r="K90" s="72"/>
      <c r="L90" s="149"/>
      <c r="M90" s="1064" t="str">
        <f t="shared" si="2"/>
        <v/>
      </c>
      <c r="N90" s="1065"/>
      <c r="O90" s="691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1061"/>
      <c r="E91" s="1062"/>
      <c r="F91" s="1062"/>
      <c r="G91" s="1062"/>
      <c r="H91" s="1062"/>
      <c r="I91" s="1062"/>
      <c r="J91" s="1063"/>
      <c r="K91" s="72"/>
      <c r="L91" s="149"/>
      <c r="M91" s="1064" t="str">
        <f t="shared" si="2"/>
        <v/>
      </c>
      <c r="N91" s="1065"/>
      <c r="O91" s="691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1061"/>
      <c r="E92" s="1062"/>
      <c r="F92" s="1062"/>
      <c r="G92" s="1062"/>
      <c r="H92" s="1062"/>
      <c r="I92" s="1062"/>
      <c r="J92" s="1063"/>
      <c r="K92" s="72"/>
      <c r="L92" s="149"/>
      <c r="M92" s="1064" t="str">
        <f t="shared" si="2"/>
        <v/>
      </c>
      <c r="N92" s="1065"/>
      <c r="O92" s="691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1061"/>
      <c r="E93" s="1062"/>
      <c r="F93" s="1062"/>
      <c r="G93" s="1062"/>
      <c r="H93" s="1062"/>
      <c r="I93" s="1062"/>
      <c r="J93" s="1063"/>
      <c r="K93" s="72"/>
      <c r="L93" s="149"/>
      <c r="M93" s="1064" t="str">
        <f t="shared" si="2"/>
        <v/>
      </c>
      <c r="N93" s="1065"/>
      <c r="O93" s="691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1061"/>
      <c r="E94" s="1062"/>
      <c r="F94" s="1062"/>
      <c r="G94" s="1062"/>
      <c r="H94" s="1062"/>
      <c r="I94" s="1062"/>
      <c r="J94" s="1063"/>
      <c r="K94" s="72"/>
      <c r="L94" s="149"/>
      <c r="M94" s="1064" t="str">
        <f t="shared" si="2"/>
        <v/>
      </c>
      <c r="N94" s="1065"/>
      <c r="O94" s="691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1061"/>
      <c r="E95" s="1062"/>
      <c r="F95" s="1062"/>
      <c r="G95" s="1062"/>
      <c r="H95" s="1062"/>
      <c r="I95" s="1062"/>
      <c r="J95" s="1063"/>
      <c r="K95" s="72"/>
      <c r="L95" s="149"/>
      <c r="M95" s="1064" t="str">
        <f t="shared" si="2"/>
        <v/>
      </c>
      <c r="N95" s="1065"/>
      <c r="O95" s="691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1061"/>
      <c r="E96" s="1062"/>
      <c r="F96" s="1062"/>
      <c r="G96" s="1062"/>
      <c r="H96" s="1062"/>
      <c r="I96" s="1062"/>
      <c r="J96" s="1063"/>
      <c r="K96" s="72"/>
      <c r="L96" s="149"/>
      <c r="M96" s="1064" t="str">
        <f t="shared" si="2"/>
        <v/>
      </c>
      <c r="N96" s="1065"/>
      <c r="O96" s="691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1061"/>
      <c r="E97" s="1062"/>
      <c r="F97" s="1062"/>
      <c r="G97" s="1062"/>
      <c r="H97" s="1062"/>
      <c r="I97" s="1062"/>
      <c r="J97" s="1063"/>
      <c r="K97" s="72"/>
      <c r="L97" s="149"/>
      <c r="M97" s="1064" t="str">
        <f t="shared" si="2"/>
        <v/>
      </c>
      <c r="N97" s="1065"/>
      <c r="O97" s="691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1061"/>
      <c r="E98" s="1062"/>
      <c r="F98" s="1062"/>
      <c r="G98" s="1062"/>
      <c r="H98" s="1062"/>
      <c r="I98" s="1062"/>
      <c r="J98" s="1063"/>
      <c r="K98" s="72"/>
      <c r="L98" s="149"/>
      <c r="M98" s="1064" t="str">
        <f t="shared" si="2"/>
        <v/>
      </c>
      <c r="N98" s="1065"/>
      <c r="O98" s="691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1061"/>
      <c r="E99" s="1062"/>
      <c r="F99" s="1062"/>
      <c r="G99" s="1062"/>
      <c r="H99" s="1062"/>
      <c r="I99" s="1062"/>
      <c r="J99" s="1063"/>
      <c r="K99" s="72"/>
      <c r="L99" s="149"/>
      <c r="M99" s="1064" t="str">
        <f t="shared" si="2"/>
        <v/>
      </c>
      <c r="N99" s="1065"/>
      <c r="O99" s="691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1061"/>
      <c r="E100" s="1062"/>
      <c r="F100" s="1062"/>
      <c r="G100" s="1062"/>
      <c r="H100" s="1062"/>
      <c r="I100" s="1062"/>
      <c r="J100" s="1063"/>
      <c r="K100" s="72"/>
      <c r="L100" s="149"/>
      <c r="M100" s="1064" t="str">
        <f t="shared" si="2"/>
        <v/>
      </c>
      <c r="N100" s="1065"/>
      <c r="O100" s="691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1061"/>
      <c r="E101" s="1062"/>
      <c r="F101" s="1062"/>
      <c r="G101" s="1062"/>
      <c r="H101" s="1062"/>
      <c r="I101" s="1062"/>
      <c r="J101" s="1063"/>
      <c r="K101" s="72"/>
      <c r="L101" s="149"/>
      <c r="M101" s="1064" t="str">
        <f t="shared" si="2"/>
        <v/>
      </c>
      <c r="N101" s="1065"/>
      <c r="O101" s="691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1061"/>
      <c r="E102" s="1062"/>
      <c r="F102" s="1062"/>
      <c r="G102" s="1062"/>
      <c r="H102" s="1062"/>
      <c r="I102" s="1062"/>
      <c r="J102" s="1063"/>
      <c r="K102" s="72"/>
      <c r="L102" s="149"/>
      <c r="M102" s="1064" t="str">
        <f t="shared" si="2"/>
        <v/>
      </c>
      <c r="N102" s="1065"/>
      <c r="O102" s="691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1061"/>
      <c r="E103" s="1062"/>
      <c r="F103" s="1062"/>
      <c r="G103" s="1062"/>
      <c r="H103" s="1062"/>
      <c r="I103" s="1062"/>
      <c r="J103" s="1063"/>
      <c r="K103" s="72"/>
      <c r="L103" s="149"/>
      <c r="M103" s="1064" t="str">
        <f t="shared" si="2"/>
        <v/>
      </c>
      <c r="N103" s="1065"/>
      <c r="O103" s="691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1061"/>
      <c r="E104" s="1062"/>
      <c r="F104" s="1062"/>
      <c r="G104" s="1062"/>
      <c r="H104" s="1062"/>
      <c r="I104" s="1062"/>
      <c r="J104" s="1063"/>
      <c r="K104" s="72"/>
      <c r="L104" s="149"/>
      <c r="M104" s="1064" t="str">
        <f t="shared" si="2"/>
        <v/>
      </c>
      <c r="N104" s="1065"/>
      <c r="O104" s="691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1061"/>
      <c r="E105" s="1062"/>
      <c r="F105" s="1062"/>
      <c r="G105" s="1062"/>
      <c r="H105" s="1062"/>
      <c r="I105" s="1062"/>
      <c r="J105" s="1063"/>
      <c r="K105" s="72"/>
      <c r="L105" s="149"/>
      <c r="M105" s="1064" t="str">
        <f t="shared" si="2"/>
        <v/>
      </c>
      <c r="N105" s="1065"/>
      <c r="O105" s="691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1061"/>
      <c r="E106" s="1062"/>
      <c r="F106" s="1062"/>
      <c r="G106" s="1062"/>
      <c r="H106" s="1062"/>
      <c r="I106" s="1062"/>
      <c r="J106" s="1063"/>
      <c r="K106" s="72"/>
      <c r="L106" s="149"/>
      <c r="M106" s="1064" t="str">
        <f t="shared" si="2"/>
        <v/>
      </c>
      <c r="N106" s="1065"/>
      <c r="O106" s="691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1061"/>
      <c r="E107" s="1062"/>
      <c r="F107" s="1062"/>
      <c r="G107" s="1062"/>
      <c r="H107" s="1062"/>
      <c r="I107" s="1062"/>
      <c r="J107" s="1063"/>
      <c r="K107" s="72"/>
      <c r="L107" s="149"/>
      <c r="M107" s="1064" t="str">
        <f t="shared" si="2"/>
        <v/>
      </c>
      <c r="N107" s="1065"/>
      <c r="O107" s="691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1061"/>
      <c r="E108" s="1062"/>
      <c r="F108" s="1062"/>
      <c r="G108" s="1062"/>
      <c r="H108" s="1062"/>
      <c r="I108" s="1062"/>
      <c r="J108" s="1063"/>
      <c r="K108" s="72"/>
      <c r="L108" s="149"/>
      <c r="M108" s="1064" t="str">
        <f t="shared" si="2"/>
        <v/>
      </c>
      <c r="N108" s="1065"/>
      <c r="O108" s="691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1061"/>
      <c r="E109" s="1062"/>
      <c r="F109" s="1062"/>
      <c r="G109" s="1062"/>
      <c r="H109" s="1062"/>
      <c r="I109" s="1062"/>
      <c r="J109" s="1063"/>
      <c r="K109" s="72"/>
      <c r="L109" s="149"/>
      <c r="M109" s="1064" t="str">
        <f t="shared" si="2"/>
        <v/>
      </c>
      <c r="N109" s="1065"/>
      <c r="O109" s="691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 JUNHO DE 2014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40" t="s">
        <v>92</v>
      </c>
      <c r="C160" s="940"/>
      <c r="D160" s="940"/>
      <c r="E160" s="940"/>
      <c r="F160" s="940"/>
      <c r="G160" s="940"/>
      <c r="H160" s="940"/>
      <c r="I160" s="940"/>
      <c r="J160" s="940"/>
      <c r="K160" s="940"/>
      <c r="L160" s="940"/>
      <c r="M160" s="940"/>
      <c r="N160" s="940"/>
      <c r="O160" s="940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40" t="s">
        <v>90</v>
      </c>
      <c r="C161" s="940"/>
      <c r="D161" s="940"/>
      <c r="E161" s="940"/>
      <c r="F161" s="940"/>
      <c r="G161" s="940"/>
      <c r="H161" s="940"/>
      <c r="I161" s="940"/>
      <c r="J161" s="940"/>
      <c r="K161" s="940"/>
      <c r="L161" s="940"/>
      <c r="M161" s="940"/>
      <c r="N161" s="940"/>
      <c r="O161" s="940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884" t="s">
        <v>10</v>
      </c>
      <c r="C163" s="884"/>
      <c r="D163" s="884"/>
      <c r="E163" s="884"/>
      <c r="F163" s="884"/>
      <c r="G163" s="884"/>
      <c r="H163" s="884"/>
      <c r="I163" s="884"/>
      <c r="J163" s="884"/>
      <c r="K163" s="884"/>
      <c r="L163" s="884"/>
      <c r="M163" s="884"/>
      <c r="N163" s="884"/>
      <c r="O163" s="884"/>
      <c r="P163" s="884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226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227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245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244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228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246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229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247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133</v>
      </c>
      <c r="C183" s="87" t="s">
        <v>35</v>
      </c>
      <c r="D183" s="86" t="s">
        <v>36</v>
      </c>
      <c r="E183" s="88">
        <v>1</v>
      </c>
      <c r="F183" s="92"/>
      <c r="G183" s="365" t="s">
        <v>137</v>
      </c>
      <c r="H183" s="89" t="s">
        <v>37</v>
      </c>
      <c r="I183" s="86" t="s">
        <v>81</v>
      </c>
      <c r="J183" s="366">
        <v>1.24</v>
      </c>
      <c r="K183" s="92"/>
      <c r="L183" s="365" t="s">
        <v>134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084" t="s">
        <v>1</v>
      </c>
      <c r="C185" s="924" t="s">
        <v>7</v>
      </c>
      <c r="D185" s="1044" t="s">
        <v>8</v>
      </c>
      <c r="E185" s="1045"/>
      <c r="F185" s="1045"/>
      <c r="G185" s="1045"/>
      <c r="H185" s="1045"/>
      <c r="I185" s="1045"/>
      <c r="J185" s="1086"/>
      <c r="K185" s="866" t="s">
        <v>80</v>
      </c>
      <c r="L185" s="924" t="s">
        <v>3</v>
      </c>
      <c r="M185" s="926" t="s">
        <v>179</v>
      </c>
      <c r="N185" s="1089"/>
      <c r="O185" s="1088" t="s">
        <v>180</v>
      </c>
      <c r="P185" s="927" t="s">
        <v>2</v>
      </c>
      <c r="Q185" s="469"/>
    </row>
    <row r="186" spans="1:24" s="42" customFormat="1" ht="27.75" customHeight="1">
      <c r="A186" s="496"/>
      <c r="B186" s="1085"/>
      <c r="C186" s="1040"/>
      <c r="D186" s="1046"/>
      <c r="E186" s="1047"/>
      <c r="F186" s="1047"/>
      <c r="G186" s="1047"/>
      <c r="H186" s="1047"/>
      <c r="I186" s="1047"/>
      <c r="J186" s="1087"/>
      <c r="K186" s="1080"/>
      <c r="L186" s="1012"/>
      <c r="M186" s="1090"/>
      <c r="N186" s="1091"/>
      <c r="O186" s="1088"/>
      <c r="P186" s="1005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892" t="s">
        <v>99</v>
      </c>
      <c r="E187" s="893"/>
      <c r="F187" s="893"/>
      <c r="G187" s="893"/>
      <c r="H187" s="893"/>
      <c r="I187" s="893"/>
      <c r="J187" s="894"/>
      <c r="K187" s="157" t="s">
        <v>35</v>
      </c>
      <c r="L187" s="368">
        <v>1200</v>
      </c>
      <c r="M187" s="1069">
        <f>C187*L187</f>
        <v>1200</v>
      </c>
      <c r="N187" s="1070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892" t="s">
        <v>75</v>
      </c>
      <c r="E188" s="893"/>
      <c r="F188" s="893"/>
      <c r="G188" s="893"/>
      <c r="H188" s="893"/>
      <c r="I188" s="893"/>
      <c r="J188" s="894"/>
      <c r="K188" s="363" t="s">
        <v>37</v>
      </c>
      <c r="L188" s="368">
        <v>240</v>
      </c>
      <c r="M188" s="1069">
        <f>C188*L188</f>
        <v>240</v>
      </c>
      <c r="N188" s="1070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892" t="s">
        <v>100</v>
      </c>
      <c r="E189" s="893"/>
      <c r="F189" s="893"/>
      <c r="G189" s="893"/>
      <c r="H189" s="893"/>
      <c r="I189" s="893"/>
      <c r="J189" s="894"/>
      <c r="K189" s="363" t="s">
        <v>73</v>
      </c>
      <c r="L189" s="368">
        <v>456</v>
      </c>
      <c r="M189" s="1069">
        <f>C189*L189</f>
        <v>456</v>
      </c>
      <c r="N189" s="1070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892" t="s">
        <v>75</v>
      </c>
      <c r="E190" s="893"/>
      <c r="F190" s="893"/>
      <c r="G190" s="893"/>
      <c r="H190" s="893"/>
      <c r="I190" s="893"/>
      <c r="J190" s="894"/>
      <c r="K190" s="363" t="s">
        <v>73</v>
      </c>
      <c r="L190" s="368">
        <v>45</v>
      </c>
      <c r="M190" s="1069">
        <f>C190*L190</f>
        <v>45</v>
      </c>
      <c r="N190" s="1070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1071"/>
      <c r="J191" s="1071"/>
      <c r="K191" s="1071"/>
      <c r="L191" s="1071"/>
      <c r="M191" s="934" t="s">
        <v>5</v>
      </c>
      <c r="N191" s="935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1066" t="s">
        <v>91</v>
      </c>
      <c r="C193" s="1067"/>
      <c r="D193" s="1067"/>
      <c r="E193" s="1067"/>
      <c r="F193" s="1067"/>
      <c r="G193" s="1067"/>
      <c r="H193" s="1067"/>
      <c r="I193" s="1067"/>
      <c r="J193" s="1067"/>
      <c r="K193" s="1067"/>
      <c r="L193" s="1067"/>
      <c r="M193" s="1067"/>
      <c r="N193" s="1067"/>
      <c r="O193" s="1067"/>
      <c r="P193" s="1068"/>
      <c r="Q193" s="524"/>
    </row>
    <row r="194" spans="1:17" ht="12.75" customHeight="1">
      <c r="A194" s="489"/>
      <c r="B194" s="367" t="str">
        <f>B112</f>
        <v>FAPESP,  JUNHO DE 2014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h6P9JY/TUvRds4gIb57YaeZlnHv+ExdAkcH3FbAD6VdgZvRdmVN51iX92VhERkakUup45LTLprVdlOTqsJZ+JQ==" saltValue="2oWXdHL0OwcctL0E2FPPGA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60" priority="63" stopIfTrue="1" operator="equal">
      <formula>0</formula>
    </cfRule>
  </conditionalFormatting>
  <conditionalFormatting sqref="D187:H190">
    <cfRule type="cellIs" dxfId="59" priority="62" stopIfTrue="1" operator="equal">
      <formula>0</formula>
    </cfRule>
  </conditionalFormatting>
  <conditionalFormatting sqref="O191">
    <cfRule type="cellIs" dxfId="58" priority="60" stopIfTrue="1" operator="equal">
      <formula>0</formula>
    </cfRule>
  </conditionalFormatting>
  <conditionalFormatting sqref="C183 J183 H183 M183 E183 O183 M15 J13 H13 O13 O15 C13 E13 C15 E15 J15 H15">
    <cfRule type="cellIs" dxfId="57" priority="59" stopIfTrue="1" operator="equal">
      <formula>0</formula>
    </cfRule>
  </conditionalFormatting>
  <conditionalFormatting sqref="B187:C190 K187:K190 B65 C65:H109 C56:D58 C22:H55 K22:K58 K65:K110">
    <cfRule type="cellIs" dxfId="56" priority="58" stopIfTrue="1" operator="equal">
      <formula>0</formula>
    </cfRule>
  </conditionalFormatting>
  <conditionalFormatting sqref="O23:O58 O65:O109">
    <cfRule type="cellIs" dxfId="55" priority="54" stopIfTrue="1" operator="equal">
      <formula>""</formula>
    </cfRule>
  </conditionalFormatting>
  <conditionalFormatting sqref="D17 M22:N58 O23:O58 M65:O109">
    <cfRule type="cellIs" dxfId="54" priority="49" stopIfTrue="1" operator="equal">
      <formula>""</formula>
    </cfRule>
  </conditionalFormatting>
  <conditionalFormatting sqref="F8:L8">
    <cfRule type="cellIs" dxfId="53" priority="34" stopIfTrue="1" operator="equal">
      <formula>""</formula>
    </cfRule>
  </conditionalFormatting>
  <conditionalFormatting sqref="M22:N58 M65:N109">
    <cfRule type="cellIs" dxfId="52" priority="21" operator="equal">
      <formula>0</formula>
    </cfRule>
  </conditionalFormatting>
  <conditionalFormatting sqref="D10:F10">
    <cfRule type="cellIs" dxfId="51" priority="19" stopIfTrue="1" operator="equal">
      <formula>""</formula>
    </cfRule>
  </conditionalFormatting>
  <conditionalFormatting sqref="D10 F8:P8">
    <cfRule type="cellIs" dxfId="50" priority="13" stopIfTrue="1" operator="equal">
      <formula>""</formula>
    </cfRule>
  </conditionalFormatting>
  <conditionalFormatting sqref="O22:O58">
    <cfRule type="cellIs" dxfId="49" priority="5" stopIfTrue="1" operator="equal">
      <formula>""</formula>
    </cfRule>
  </conditionalFormatting>
  <conditionalFormatting sqref="O22:O58">
    <cfRule type="cellIs" dxfId="48" priority="4" stopIfTrue="1" operator="equal">
      <formula>""</formula>
    </cfRule>
  </conditionalFormatting>
  <conditionalFormatting sqref="O65:O109">
    <cfRule type="cellIs" dxfId="47" priority="3" stopIfTrue="1" operator="equal">
      <formula>""</formula>
    </cfRule>
  </conditionalFormatting>
  <conditionalFormatting sqref="O65:O109">
    <cfRule type="cellIs" dxfId="46" priority="2" stopIfTrue="1" operator="equal">
      <formula>""</formula>
    </cfRule>
  </conditionalFormatting>
  <conditionalFormatting sqref="M13">
    <cfRule type="cellIs" dxfId="45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9.140625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customWidth="1"/>
    <col min="20" max="16384" width="9.140625" style="43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366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150</v>
      </c>
      <c r="C8" s="36"/>
      <c r="D8" s="7"/>
      <c r="E8" s="7"/>
      <c r="F8" s="855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465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856"/>
      <c r="F10" s="856"/>
      <c r="G10" s="856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094" t="s">
        <v>144</v>
      </c>
      <c r="C13" s="1095"/>
      <c r="D13" s="857" t="str">
        <f>IF(SUM(P16:P58:P65:P108)=0,"",SUM(P16:P58:P65:P108))</f>
        <v/>
      </c>
      <c r="E13" s="857"/>
      <c r="F13" s="857"/>
      <c r="G13" s="857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844" t="s">
        <v>1</v>
      </c>
      <c r="C15" s="844"/>
      <c r="D15" s="384" t="s">
        <v>7</v>
      </c>
      <c r="E15" s="840" t="s">
        <v>8</v>
      </c>
      <c r="F15" s="841"/>
      <c r="G15" s="841"/>
      <c r="H15" s="841"/>
      <c r="I15" s="841"/>
      <c r="J15" s="841"/>
      <c r="K15" s="841"/>
      <c r="L15" s="841"/>
      <c r="M15" s="841"/>
      <c r="N15" s="842"/>
      <c r="O15" s="385" t="s">
        <v>3</v>
      </c>
      <c r="P15" s="577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92"/>
      <c r="C16" s="1092"/>
      <c r="D16" s="187"/>
      <c r="E16" s="1093"/>
      <c r="F16" s="1093"/>
      <c r="G16" s="1093"/>
      <c r="H16" s="1093"/>
      <c r="I16" s="1093"/>
      <c r="J16" s="1093"/>
      <c r="K16" s="1093"/>
      <c r="L16" s="1093"/>
      <c r="M16" s="1093"/>
      <c r="N16" s="1093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92"/>
      <c r="C17" s="1092"/>
      <c r="D17" s="187"/>
      <c r="E17" s="1093"/>
      <c r="F17" s="1093"/>
      <c r="G17" s="1093"/>
      <c r="H17" s="1093"/>
      <c r="I17" s="1093"/>
      <c r="J17" s="1093"/>
      <c r="K17" s="1093"/>
      <c r="L17" s="1093"/>
      <c r="M17" s="1093"/>
      <c r="N17" s="1093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92"/>
      <c r="C18" s="1092"/>
      <c r="D18" s="187"/>
      <c r="E18" s="1093"/>
      <c r="F18" s="1093"/>
      <c r="G18" s="1093"/>
      <c r="H18" s="1093"/>
      <c r="I18" s="1093"/>
      <c r="J18" s="1093"/>
      <c r="K18" s="1093"/>
      <c r="L18" s="1093"/>
      <c r="M18" s="1093"/>
      <c r="N18" s="1093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92"/>
      <c r="C19" s="1092"/>
      <c r="D19" s="187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92"/>
      <c r="C20" s="1092"/>
      <c r="D20" s="187"/>
      <c r="E20" s="1093"/>
      <c r="F20" s="1093"/>
      <c r="G20" s="1093"/>
      <c r="H20" s="1093"/>
      <c r="I20" s="1093"/>
      <c r="J20" s="1093"/>
      <c r="K20" s="1093"/>
      <c r="L20" s="1093"/>
      <c r="M20" s="1093"/>
      <c r="N20" s="1093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92"/>
      <c r="C21" s="1092"/>
      <c r="D21" s="187"/>
      <c r="E21" s="1093"/>
      <c r="F21" s="1093"/>
      <c r="G21" s="1093"/>
      <c r="H21" s="1093"/>
      <c r="I21" s="1093"/>
      <c r="J21" s="1093"/>
      <c r="K21" s="1093"/>
      <c r="L21" s="1093"/>
      <c r="M21" s="1093"/>
      <c r="N21" s="1093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92"/>
      <c r="C22" s="1092"/>
      <c r="D22" s="187"/>
      <c r="E22" s="1093"/>
      <c r="F22" s="1093"/>
      <c r="G22" s="1093"/>
      <c r="H22" s="1093"/>
      <c r="I22" s="1093"/>
      <c r="J22" s="1093"/>
      <c r="K22" s="1093"/>
      <c r="L22" s="1093"/>
      <c r="M22" s="1093"/>
      <c r="N22" s="1093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92"/>
      <c r="C23" s="1092"/>
      <c r="D23" s="187"/>
      <c r="E23" s="1093"/>
      <c r="F23" s="1093"/>
      <c r="G23" s="1093"/>
      <c r="H23" s="1093"/>
      <c r="I23" s="1093"/>
      <c r="J23" s="1093"/>
      <c r="K23" s="1093"/>
      <c r="L23" s="1093"/>
      <c r="M23" s="1093"/>
      <c r="N23" s="1093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92"/>
      <c r="C24" s="1092"/>
      <c r="D24" s="187"/>
      <c r="E24" s="1093"/>
      <c r="F24" s="1093"/>
      <c r="G24" s="1093"/>
      <c r="H24" s="1093"/>
      <c r="I24" s="1093"/>
      <c r="J24" s="1093"/>
      <c r="K24" s="1093"/>
      <c r="L24" s="1093"/>
      <c r="M24" s="1093"/>
      <c r="N24" s="1093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92"/>
      <c r="C25" s="1092"/>
      <c r="D25" s="187"/>
      <c r="E25" s="1093"/>
      <c r="F25" s="1093"/>
      <c r="G25" s="1093"/>
      <c r="H25" s="1093"/>
      <c r="I25" s="1093"/>
      <c r="J25" s="1093"/>
      <c r="K25" s="1093"/>
      <c r="L25" s="1093"/>
      <c r="M25" s="1093"/>
      <c r="N25" s="1093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92"/>
      <c r="C26" s="1092"/>
      <c r="D26" s="187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92"/>
      <c r="C27" s="1092"/>
      <c r="D27" s="187"/>
      <c r="E27" s="1093"/>
      <c r="F27" s="1093"/>
      <c r="G27" s="1093"/>
      <c r="H27" s="1093"/>
      <c r="I27" s="1093"/>
      <c r="J27" s="1093"/>
      <c r="K27" s="1093"/>
      <c r="L27" s="1093"/>
      <c r="M27" s="1093"/>
      <c r="N27" s="1093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092"/>
      <c r="C28" s="1092"/>
      <c r="D28" s="187"/>
      <c r="E28" s="1093"/>
      <c r="F28" s="1093"/>
      <c r="G28" s="1093"/>
      <c r="H28" s="1093"/>
      <c r="I28" s="1093"/>
      <c r="J28" s="1093"/>
      <c r="K28" s="1093"/>
      <c r="L28" s="1093"/>
      <c r="M28" s="1093"/>
      <c r="N28" s="1093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092"/>
      <c r="C29" s="1092"/>
      <c r="D29" s="187"/>
      <c r="E29" s="1093"/>
      <c r="F29" s="1093"/>
      <c r="G29" s="1093"/>
      <c r="H29" s="1093"/>
      <c r="I29" s="1093"/>
      <c r="J29" s="1093"/>
      <c r="K29" s="1093"/>
      <c r="L29" s="1093"/>
      <c r="M29" s="1093"/>
      <c r="N29" s="1093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092"/>
      <c r="C30" s="1092"/>
      <c r="D30" s="187"/>
      <c r="E30" s="1093"/>
      <c r="F30" s="1093"/>
      <c r="G30" s="1093"/>
      <c r="H30" s="1093"/>
      <c r="I30" s="1093"/>
      <c r="J30" s="1093"/>
      <c r="K30" s="1093"/>
      <c r="L30" s="1093"/>
      <c r="M30" s="1093"/>
      <c r="N30" s="1093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092"/>
      <c r="C31" s="1092"/>
      <c r="D31" s="187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092"/>
      <c r="C32" s="1092"/>
      <c r="D32" s="187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092"/>
      <c r="C33" s="1092"/>
      <c r="D33" s="187"/>
      <c r="E33" s="1093"/>
      <c r="F33" s="1093"/>
      <c r="G33" s="1093"/>
      <c r="H33" s="1093"/>
      <c r="I33" s="1093"/>
      <c r="J33" s="1093"/>
      <c r="K33" s="1093"/>
      <c r="L33" s="1093"/>
      <c r="M33" s="1093"/>
      <c r="N33" s="1093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092"/>
      <c r="C34" s="1092"/>
      <c r="D34" s="187"/>
      <c r="E34" s="1093"/>
      <c r="F34" s="1093"/>
      <c r="G34" s="1093"/>
      <c r="H34" s="1093"/>
      <c r="I34" s="1093"/>
      <c r="J34" s="1093"/>
      <c r="K34" s="1093"/>
      <c r="L34" s="1093"/>
      <c r="M34" s="1093"/>
      <c r="N34" s="1093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092"/>
      <c r="C35" s="1092"/>
      <c r="D35" s="187"/>
      <c r="E35" s="1093"/>
      <c r="F35" s="1093"/>
      <c r="G35" s="1093"/>
      <c r="H35" s="1093"/>
      <c r="I35" s="1093"/>
      <c r="J35" s="1093"/>
      <c r="K35" s="1093"/>
      <c r="L35" s="1093"/>
      <c r="M35" s="1093"/>
      <c r="N35" s="1093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092"/>
      <c r="C36" s="1092"/>
      <c r="D36" s="187"/>
      <c r="E36" s="1093"/>
      <c r="F36" s="1093"/>
      <c r="G36" s="1093"/>
      <c r="H36" s="1093"/>
      <c r="I36" s="1093"/>
      <c r="J36" s="1093"/>
      <c r="K36" s="1093"/>
      <c r="L36" s="1093"/>
      <c r="M36" s="1093"/>
      <c r="N36" s="1093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092"/>
      <c r="C37" s="1092"/>
      <c r="D37" s="187"/>
      <c r="E37" s="1093"/>
      <c r="F37" s="1093"/>
      <c r="G37" s="1093"/>
      <c r="H37" s="1093"/>
      <c r="I37" s="1093"/>
      <c r="J37" s="1093"/>
      <c r="K37" s="1093"/>
      <c r="L37" s="1093"/>
      <c r="M37" s="1093"/>
      <c r="N37" s="1093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092"/>
      <c r="C38" s="1092"/>
      <c r="D38" s="187"/>
      <c r="E38" s="1093"/>
      <c r="F38" s="1093"/>
      <c r="G38" s="1093"/>
      <c r="H38" s="1093"/>
      <c r="I38" s="1093"/>
      <c r="J38" s="1093"/>
      <c r="K38" s="1093"/>
      <c r="L38" s="1093"/>
      <c r="M38" s="1093"/>
      <c r="N38" s="1093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092"/>
      <c r="C39" s="1092"/>
      <c r="D39" s="187"/>
      <c r="E39" s="1093"/>
      <c r="F39" s="1093"/>
      <c r="G39" s="1093"/>
      <c r="H39" s="1093"/>
      <c r="I39" s="1093"/>
      <c r="J39" s="1093"/>
      <c r="K39" s="1093"/>
      <c r="L39" s="1093"/>
      <c r="M39" s="1093"/>
      <c r="N39" s="1093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092"/>
      <c r="C40" s="1092"/>
      <c r="D40" s="187"/>
      <c r="E40" s="1093"/>
      <c r="F40" s="1093"/>
      <c r="G40" s="1093"/>
      <c r="H40" s="1093"/>
      <c r="I40" s="1093"/>
      <c r="J40" s="1093"/>
      <c r="K40" s="1093"/>
      <c r="L40" s="1093"/>
      <c r="M40" s="1093"/>
      <c r="N40" s="1093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092"/>
      <c r="C41" s="1092"/>
      <c r="D41" s="187"/>
      <c r="E41" s="1093"/>
      <c r="F41" s="1093"/>
      <c r="G41" s="1093"/>
      <c r="H41" s="1093"/>
      <c r="I41" s="1093"/>
      <c r="J41" s="1093"/>
      <c r="K41" s="1093"/>
      <c r="L41" s="1093"/>
      <c r="M41" s="1093"/>
      <c r="N41" s="1093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092"/>
      <c r="C42" s="1092"/>
      <c r="D42" s="187"/>
      <c r="E42" s="1093"/>
      <c r="F42" s="1093"/>
      <c r="G42" s="1093"/>
      <c r="H42" s="1093"/>
      <c r="I42" s="1093"/>
      <c r="J42" s="1093"/>
      <c r="K42" s="1093"/>
      <c r="L42" s="1093"/>
      <c r="M42" s="1093"/>
      <c r="N42" s="1093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092"/>
      <c r="C43" s="1092"/>
      <c r="D43" s="187"/>
      <c r="E43" s="1093"/>
      <c r="F43" s="1093"/>
      <c r="G43" s="1093"/>
      <c r="H43" s="1093"/>
      <c r="I43" s="1093"/>
      <c r="J43" s="1093"/>
      <c r="K43" s="1093"/>
      <c r="L43" s="1093"/>
      <c r="M43" s="1093"/>
      <c r="N43" s="1093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092"/>
      <c r="C44" s="1092"/>
      <c r="D44" s="187"/>
      <c r="E44" s="1093"/>
      <c r="F44" s="1093"/>
      <c r="G44" s="1093"/>
      <c r="H44" s="1093"/>
      <c r="I44" s="1093"/>
      <c r="J44" s="1093"/>
      <c r="K44" s="1093"/>
      <c r="L44" s="1093"/>
      <c r="M44" s="1093"/>
      <c r="N44" s="1093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092"/>
      <c r="C45" s="1092"/>
      <c r="D45" s="187"/>
      <c r="E45" s="1093"/>
      <c r="F45" s="1093"/>
      <c r="G45" s="1093"/>
      <c r="H45" s="1093"/>
      <c r="I45" s="1093"/>
      <c r="J45" s="1093"/>
      <c r="K45" s="1093"/>
      <c r="L45" s="1093"/>
      <c r="M45" s="1093"/>
      <c r="N45" s="1093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092"/>
      <c r="C46" s="1092"/>
      <c r="D46" s="187"/>
      <c r="E46" s="1093"/>
      <c r="F46" s="1093"/>
      <c r="G46" s="1093"/>
      <c r="H46" s="1093"/>
      <c r="I46" s="1093"/>
      <c r="J46" s="1093"/>
      <c r="K46" s="1093"/>
      <c r="L46" s="1093"/>
      <c r="M46" s="1093"/>
      <c r="N46" s="1093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092"/>
      <c r="C47" s="1092"/>
      <c r="D47" s="187"/>
      <c r="E47" s="1093"/>
      <c r="F47" s="1093"/>
      <c r="G47" s="1093"/>
      <c r="H47" s="1093"/>
      <c r="I47" s="1093"/>
      <c r="J47" s="1093"/>
      <c r="K47" s="1093"/>
      <c r="L47" s="1093"/>
      <c r="M47" s="1093"/>
      <c r="N47" s="1093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092"/>
      <c r="C48" s="1092"/>
      <c r="D48" s="187"/>
      <c r="E48" s="1093"/>
      <c r="F48" s="1093"/>
      <c r="G48" s="1093"/>
      <c r="H48" s="1093"/>
      <c r="I48" s="1093"/>
      <c r="J48" s="1093"/>
      <c r="K48" s="1093"/>
      <c r="L48" s="1093"/>
      <c r="M48" s="1093"/>
      <c r="N48" s="1093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092"/>
      <c r="C49" s="1092"/>
      <c r="D49" s="187"/>
      <c r="E49" s="1093"/>
      <c r="F49" s="1093"/>
      <c r="G49" s="1093"/>
      <c r="H49" s="1093"/>
      <c r="I49" s="1093"/>
      <c r="J49" s="1093"/>
      <c r="K49" s="1093"/>
      <c r="L49" s="1093"/>
      <c r="M49" s="1093"/>
      <c r="N49" s="1093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092"/>
      <c r="C50" s="1092"/>
      <c r="D50" s="187"/>
      <c r="E50" s="1093"/>
      <c r="F50" s="1093"/>
      <c r="G50" s="1093"/>
      <c r="H50" s="1093"/>
      <c r="I50" s="1093"/>
      <c r="J50" s="1093"/>
      <c r="K50" s="1093"/>
      <c r="L50" s="1093"/>
      <c r="M50" s="1093"/>
      <c r="N50" s="1093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092"/>
      <c r="C51" s="1092"/>
      <c r="D51" s="187"/>
      <c r="E51" s="1093"/>
      <c r="F51" s="1093"/>
      <c r="G51" s="1093"/>
      <c r="H51" s="1093"/>
      <c r="I51" s="1093"/>
      <c r="J51" s="1093"/>
      <c r="K51" s="1093"/>
      <c r="L51" s="1093"/>
      <c r="M51" s="1093"/>
      <c r="N51" s="1093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92"/>
      <c r="C52" s="1092"/>
      <c r="D52" s="187"/>
      <c r="E52" s="1093"/>
      <c r="F52" s="1093"/>
      <c r="G52" s="1093"/>
      <c r="H52" s="1093"/>
      <c r="I52" s="1093"/>
      <c r="J52" s="1093"/>
      <c r="K52" s="1093"/>
      <c r="L52" s="1093"/>
      <c r="M52" s="1093"/>
      <c r="N52" s="1093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92"/>
      <c r="C53" s="1092"/>
      <c r="D53" s="187"/>
      <c r="E53" s="1093"/>
      <c r="F53" s="1093"/>
      <c r="G53" s="1093"/>
      <c r="H53" s="1093"/>
      <c r="I53" s="1093"/>
      <c r="J53" s="1093"/>
      <c r="K53" s="1093"/>
      <c r="L53" s="1093"/>
      <c r="M53" s="1093"/>
      <c r="N53" s="1093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92"/>
      <c r="C54" s="1092"/>
      <c r="D54" s="187"/>
      <c r="E54" s="1093"/>
      <c r="F54" s="1093"/>
      <c r="G54" s="1093"/>
      <c r="H54" s="1093"/>
      <c r="I54" s="1093"/>
      <c r="J54" s="1093"/>
      <c r="K54" s="1093"/>
      <c r="L54" s="1093"/>
      <c r="M54" s="1093"/>
      <c r="N54" s="1093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92"/>
      <c r="C55" s="1092"/>
      <c r="D55" s="187"/>
      <c r="E55" s="1093"/>
      <c r="F55" s="1093"/>
      <c r="G55" s="1093"/>
      <c r="H55" s="1093"/>
      <c r="I55" s="1093"/>
      <c r="J55" s="1093"/>
      <c r="K55" s="1093"/>
      <c r="L55" s="1093"/>
      <c r="M55" s="1093"/>
      <c r="N55" s="1093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92"/>
      <c r="C56" s="1092"/>
      <c r="D56" s="187"/>
      <c r="E56" s="1093"/>
      <c r="F56" s="1093"/>
      <c r="G56" s="1093"/>
      <c r="H56" s="1093"/>
      <c r="I56" s="1093"/>
      <c r="J56" s="1093"/>
      <c r="K56" s="1093"/>
      <c r="L56" s="1093"/>
      <c r="M56" s="1093"/>
      <c r="N56" s="1093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92"/>
      <c r="C57" s="1092"/>
      <c r="D57" s="187"/>
      <c r="E57" s="1093"/>
      <c r="F57" s="1093"/>
      <c r="G57" s="1093"/>
      <c r="H57" s="1093"/>
      <c r="I57" s="1093"/>
      <c r="J57" s="1093"/>
      <c r="K57" s="1093"/>
      <c r="L57" s="1093"/>
      <c r="M57" s="1093"/>
      <c r="N57" s="1093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92"/>
      <c r="C58" s="1092"/>
      <c r="D58" s="187"/>
      <c r="E58" s="1093"/>
      <c r="F58" s="1093"/>
      <c r="G58" s="1093"/>
      <c r="H58" s="1093"/>
      <c r="I58" s="1093"/>
      <c r="J58" s="1093"/>
      <c r="K58" s="1093"/>
      <c r="L58" s="1093"/>
      <c r="M58" s="1093"/>
      <c r="N58" s="1093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101" t="s">
        <v>103</v>
      </c>
      <c r="C60" s="1101"/>
      <c r="D60" s="1101"/>
      <c r="E60" s="1101"/>
      <c r="F60" s="1101"/>
      <c r="G60" s="1101"/>
      <c r="H60" s="1101"/>
      <c r="I60" s="1101"/>
      <c r="J60" s="1101"/>
      <c r="K60" s="1101"/>
      <c r="L60" s="1101"/>
      <c r="M60" s="1101"/>
      <c r="N60" s="1101"/>
      <c r="O60" s="1101"/>
      <c r="P60" s="1101"/>
      <c r="Q60" s="1101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100" t="str">
        <f>'1-MPN'!B67</f>
        <v>FAPESP,  JUNHO DE 2014</v>
      </c>
      <c r="C61" s="1100"/>
      <c r="D61" s="1100"/>
      <c r="E61" s="110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 - CONVÊNIO FAPESP (BIOTA) – NSF (Dimensions of Biodiversity)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844" t="s">
        <v>1</v>
      </c>
      <c r="C64" s="1099"/>
      <c r="D64" s="384" t="s">
        <v>7</v>
      </c>
      <c r="E64" s="840" t="s">
        <v>8</v>
      </c>
      <c r="F64" s="841"/>
      <c r="G64" s="841"/>
      <c r="H64" s="841"/>
      <c r="I64" s="841"/>
      <c r="J64" s="841"/>
      <c r="K64" s="841"/>
      <c r="L64" s="841"/>
      <c r="M64" s="841"/>
      <c r="N64" s="842"/>
      <c r="O64" s="385" t="s">
        <v>3</v>
      </c>
      <c r="P64" s="577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92"/>
      <c r="C65" s="1092"/>
      <c r="D65" s="187"/>
      <c r="E65" s="1093"/>
      <c r="F65" s="1093"/>
      <c r="G65" s="1093"/>
      <c r="H65" s="1093"/>
      <c r="I65" s="1093"/>
      <c r="J65" s="1093"/>
      <c r="K65" s="1093"/>
      <c r="L65" s="1093"/>
      <c r="M65" s="1093"/>
      <c r="N65" s="1093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92"/>
      <c r="C66" s="1092"/>
      <c r="D66" s="187"/>
      <c r="E66" s="1093"/>
      <c r="F66" s="1093"/>
      <c r="G66" s="1093"/>
      <c r="H66" s="1093"/>
      <c r="I66" s="1093"/>
      <c r="J66" s="1093"/>
      <c r="K66" s="1093"/>
      <c r="L66" s="1093"/>
      <c r="M66" s="1093"/>
      <c r="N66" s="1093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92"/>
      <c r="C67" s="1092"/>
      <c r="D67" s="187"/>
      <c r="E67" s="1093"/>
      <c r="F67" s="1093"/>
      <c r="G67" s="1093"/>
      <c r="H67" s="1093"/>
      <c r="I67" s="1093"/>
      <c r="J67" s="1093"/>
      <c r="K67" s="1093"/>
      <c r="L67" s="1093"/>
      <c r="M67" s="1093"/>
      <c r="N67" s="1093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92"/>
      <c r="C68" s="1092"/>
      <c r="D68" s="187"/>
      <c r="E68" s="1093"/>
      <c r="F68" s="1093"/>
      <c r="G68" s="1093"/>
      <c r="H68" s="1093"/>
      <c r="I68" s="1093"/>
      <c r="J68" s="1093"/>
      <c r="K68" s="1093"/>
      <c r="L68" s="1093"/>
      <c r="M68" s="1093"/>
      <c r="N68" s="1093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92"/>
      <c r="C69" s="1092"/>
      <c r="D69" s="187"/>
      <c r="E69" s="1093"/>
      <c r="F69" s="1093"/>
      <c r="G69" s="1093"/>
      <c r="H69" s="1093"/>
      <c r="I69" s="1093"/>
      <c r="J69" s="1093"/>
      <c r="K69" s="1093"/>
      <c r="L69" s="1093"/>
      <c r="M69" s="1093"/>
      <c r="N69" s="1093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92"/>
      <c r="C70" s="1092"/>
      <c r="D70" s="187"/>
      <c r="E70" s="1093"/>
      <c r="F70" s="1093"/>
      <c r="G70" s="1093"/>
      <c r="H70" s="1093"/>
      <c r="I70" s="1093"/>
      <c r="J70" s="1093"/>
      <c r="K70" s="1093"/>
      <c r="L70" s="1093"/>
      <c r="M70" s="1093"/>
      <c r="N70" s="1093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92"/>
      <c r="C71" s="1092"/>
      <c r="D71" s="187"/>
      <c r="E71" s="1093"/>
      <c r="F71" s="1093"/>
      <c r="G71" s="1093"/>
      <c r="H71" s="1093"/>
      <c r="I71" s="1093"/>
      <c r="J71" s="1093"/>
      <c r="K71" s="1093"/>
      <c r="L71" s="1093"/>
      <c r="M71" s="1093"/>
      <c r="N71" s="1093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92"/>
      <c r="C72" s="1092"/>
      <c r="D72" s="187"/>
      <c r="E72" s="1093"/>
      <c r="F72" s="1093"/>
      <c r="G72" s="1093"/>
      <c r="H72" s="1093"/>
      <c r="I72" s="1093"/>
      <c r="J72" s="1093"/>
      <c r="K72" s="1093"/>
      <c r="L72" s="1093"/>
      <c r="M72" s="1093"/>
      <c r="N72" s="1093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92"/>
      <c r="C73" s="1092"/>
      <c r="D73" s="187"/>
      <c r="E73" s="1093"/>
      <c r="F73" s="1093"/>
      <c r="G73" s="1093"/>
      <c r="H73" s="1093"/>
      <c r="I73" s="1093"/>
      <c r="J73" s="1093"/>
      <c r="K73" s="1093"/>
      <c r="L73" s="1093"/>
      <c r="M73" s="1093"/>
      <c r="N73" s="1093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92"/>
      <c r="C74" s="1092"/>
      <c r="D74" s="187"/>
      <c r="E74" s="1093"/>
      <c r="F74" s="1093"/>
      <c r="G74" s="1093"/>
      <c r="H74" s="1093"/>
      <c r="I74" s="1093"/>
      <c r="J74" s="1093"/>
      <c r="K74" s="1093"/>
      <c r="L74" s="1093"/>
      <c r="M74" s="1093"/>
      <c r="N74" s="1093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92"/>
      <c r="C75" s="1092"/>
      <c r="D75" s="187"/>
      <c r="E75" s="1093"/>
      <c r="F75" s="1093"/>
      <c r="G75" s="1093"/>
      <c r="H75" s="1093"/>
      <c r="I75" s="1093"/>
      <c r="J75" s="1093"/>
      <c r="K75" s="1093"/>
      <c r="L75" s="1093"/>
      <c r="M75" s="1093"/>
      <c r="N75" s="1093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92"/>
      <c r="C76" s="1092"/>
      <c r="D76" s="187"/>
      <c r="E76" s="1093"/>
      <c r="F76" s="1093"/>
      <c r="G76" s="1093"/>
      <c r="H76" s="1093"/>
      <c r="I76" s="1093"/>
      <c r="J76" s="1093"/>
      <c r="K76" s="1093"/>
      <c r="L76" s="1093"/>
      <c r="M76" s="1093"/>
      <c r="N76" s="1093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92"/>
      <c r="C77" s="1092"/>
      <c r="D77" s="187"/>
      <c r="E77" s="1093"/>
      <c r="F77" s="1093"/>
      <c r="G77" s="1093"/>
      <c r="H77" s="1093"/>
      <c r="I77" s="1093"/>
      <c r="J77" s="1093"/>
      <c r="K77" s="1093"/>
      <c r="L77" s="1093"/>
      <c r="M77" s="1093"/>
      <c r="N77" s="1093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92"/>
      <c r="C78" s="1092"/>
      <c r="D78" s="187"/>
      <c r="E78" s="1093"/>
      <c r="F78" s="1093"/>
      <c r="G78" s="1093"/>
      <c r="H78" s="1093"/>
      <c r="I78" s="1093"/>
      <c r="J78" s="1093"/>
      <c r="K78" s="1093"/>
      <c r="L78" s="1093"/>
      <c r="M78" s="1093"/>
      <c r="N78" s="1093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92"/>
      <c r="C79" s="1092"/>
      <c r="D79" s="187"/>
      <c r="E79" s="1093"/>
      <c r="F79" s="1093"/>
      <c r="G79" s="1093"/>
      <c r="H79" s="1093"/>
      <c r="I79" s="1093"/>
      <c r="J79" s="1093"/>
      <c r="K79" s="1093"/>
      <c r="L79" s="1093"/>
      <c r="M79" s="1093"/>
      <c r="N79" s="1093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92"/>
      <c r="C80" s="1092"/>
      <c r="D80" s="187"/>
      <c r="E80" s="1093"/>
      <c r="F80" s="1093"/>
      <c r="G80" s="1093"/>
      <c r="H80" s="1093"/>
      <c r="I80" s="1093"/>
      <c r="J80" s="1093"/>
      <c r="K80" s="1093"/>
      <c r="L80" s="1093"/>
      <c r="M80" s="1093"/>
      <c r="N80" s="1093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92"/>
      <c r="C81" s="1092"/>
      <c r="D81" s="187"/>
      <c r="E81" s="1093"/>
      <c r="F81" s="1093"/>
      <c r="G81" s="1093"/>
      <c r="H81" s="1093"/>
      <c r="I81" s="1093"/>
      <c r="J81" s="1093"/>
      <c r="K81" s="1093"/>
      <c r="L81" s="1093"/>
      <c r="M81" s="1093"/>
      <c r="N81" s="1093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92"/>
      <c r="C82" s="1092"/>
      <c r="D82" s="187"/>
      <c r="E82" s="1093"/>
      <c r="F82" s="1093"/>
      <c r="G82" s="1093"/>
      <c r="H82" s="1093"/>
      <c r="I82" s="1093"/>
      <c r="J82" s="1093"/>
      <c r="K82" s="1093"/>
      <c r="L82" s="1093"/>
      <c r="M82" s="1093"/>
      <c r="N82" s="1093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92"/>
      <c r="C83" s="1092"/>
      <c r="D83" s="187"/>
      <c r="E83" s="1093"/>
      <c r="F83" s="1093"/>
      <c r="G83" s="1093"/>
      <c r="H83" s="1093"/>
      <c r="I83" s="1093"/>
      <c r="J83" s="1093"/>
      <c r="K83" s="1093"/>
      <c r="L83" s="1093"/>
      <c r="M83" s="1093"/>
      <c r="N83" s="1093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92"/>
      <c r="C84" s="1092"/>
      <c r="D84" s="187"/>
      <c r="E84" s="1093"/>
      <c r="F84" s="1093"/>
      <c r="G84" s="1093"/>
      <c r="H84" s="1093"/>
      <c r="I84" s="1093"/>
      <c r="J84" s="1093"/>
      <c r="K84" s="1093"/>
      <c r="L84" s="1093"/>
      <c r="M84" s="1093"/>
      <c r="N84" s="1093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92"/>
      <c r="C85" s="1092"/>
      <c r="D85" s="187"/>
      <c r="E85" s="1093"/>
      <c r="F85" s="1093"/>
      <c r="G85" s="1093"/>
      <c r="H85" s="1093"/>
      <c r="I85" s="1093"/>
      <c r="J85" s="1093"/>
      <c r="K85" s="1093"/>
      <c r="L85" s="1093"/>
      <c r="M85" s="1093"/>
      <c r="N85" s="1093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92"/>
      <c r="C86" s="1092"/>
      <c r="D86" s="187"/>
      <c r="E86" s="1093"/>
      <c r="F86" s="1093"/>
      <c r="G86" s="1093"/>
      <c r="H86" s="1093"/>
      <c r="I86" s="1093"/>
      <c r="J86" s="1093"/>
      <c r="K86" s="1093"/>
      <c r="L86" s="1093"/>
      <c r="M86" s="1093"/>
      <c r="N86" s="1093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092"/>
      <c r="C87" s="1092"/>
      <c r="D87" s="187"/>
      <c r="E87" s="1093"/>
      <c r="F87" s="1093"/>
      <c r="G87" s="1093"/>
      <c r="H87" s="1093"/>
      <c r="I87" s="1093"/>
      <c r="J87" s="1093"/>
      <c r="K87" s="1093"/>
      <c r="L87" s="1093"/>
      <c r="M87" s="1093"/>
      <c r="N87" s="1093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092"/>
      <c r="C88" s="1092"/>
      <c r="D88" s="187"/>
      <c r="E88" s="1093"/>
      <c r="F88" s="1093"/>
      <c r="G88" s="1093"/>
      <c r="H88" s="1093"/>
      <c r="I88" s="1093"/>
      <c r="J88" s="1093"/>
      <c r="K88" s="1093"/>
      <c r="L88" s="1093"/>
      <c r="M88" s="1093"/>
      <c r="N88" s="1093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092"/>
      <c r="C89" s="1092"/>
      <c r="D89" s="187"/>
      <c r="E89" s="1093"/>
      <c r="F89" s="1093"/>
      <c r="G89" s="1093"/>
      <c r="H89" s="1093"/>
      <c r="I89" s="1093"/>
      <c r="J89" s="1093"/>
      <c r="K89" s="1093"/>
      <c r="L89" s="1093"/>
      <c r="M89" s="1093"/>
      <c r="N89" s="1093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092"/>
      <c r="C90" s="1092"/>
      <c r="D90" s="187"/>
      <c r="E90" s="1093"/>
      <c r="F90" s="1093"/>
      <c r="G90" s="1093"/>
      <c r="H90" s="1093"/>
      <c r="I90" s="1093"/>
      <c r="J90" s="1093"/>
      <c r="K90" s="1093"/>
      <c r="L90" s="1093"/>
      <c r="M90" s="1093"/>
      <c r="N90" s="1093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092"/>
      <c r="C91" s="1092"/>
      <c r="D91" s="187"/>
      <c r="E91" s="1093"/>
      <c r="F91" s="1093"/>
      <c r="G91" s="1093"/>
      <c r="H91" s="1093"/>
      <c r="I91" s="1093"/>
      <c r="J91" s="1093"/>
      <c r="K91" s="1093"/>
      <c r="L91" s="1093"/>
      <c r="M91" s="1093"/>
      <c r="N91" s="1093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092"/>
      <c r="C92" s="1092"/>
      <c r="D92" s="187"/>
      <c r="E92" s="1093"/>
      <c r="F92" s="1093"/>
      <c r="G92" s="1093"/>
      <c r="H92" s="1093"/>
      <c r="I92" s="1093"/>
      <c r="J92" s="1093"/>
      <c r="K92" s="1093"/>
      <c r="L92" s="1093"/>
      <c r="M92" s="1093"/>
      <c r="N92" s="1093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092"/>
      <c r="C93" s="1092"/>
      <c r="D93" s="187"/>
      <c r="E93" s="1093"/>
      <c r="F93" s="1093"/>
      <c r="G93" s="1093"/>
      <c r="H93" s="1093"/>
      <c r="I93" s="1093"/>
      <c r="J93" s="1093"/>
      <c r="K93" s="1093"/>
      <c r="L93" s="1093"/>
      <c r="M93" s="1093"/>
      <c r="N93" s="1093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092"/>
      <c r="C94" s="1092"/>
      <c r="D94" s="187"/>
      <c r="E94" s="1093"/>
      <c r="F94" s="1093"/>
      <c r="G94" s="1093"/>
      <c r="H94" s="1093"/>
      <c r="I94" s="1093"/>
      <c r="J94" s="1093"/>
      <c r="K94" s="1093"/>
      <c r="L94" s="1093"/>
      <c r="M94" s="1093"/>
      <c r="N94" s="1093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092"/>
      <c r="C95" s="1092"/>
      <c r="D95" s="187"/>
      <c r="E95" s="1093"/>
      <c r="F95" s="1093"/>
      <c r="G95" s="1093"/>
      <c r="H95" s="1093"/>
      <c r="I95" s="1093"/>
      <c r="J95" s="1093"/>
      <c r="K95" s="1093"/>
      <c r="L95" s="1093"/>
      <c r="M95" s="1093"/>
      <c r="N95" s="1093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092"/>
      <c r="C96" s="1092"/>
      <c r="D96" s="187"/>
      <c r="E96" s="1093"/>
      <c r="F96" s="1093"/>
      <c r="G96" s="1093"/>
      <c r="H96" s="1093"/>
      <c r="I96" s="1093"/>
      <c r="J96" s="1093"/>
      <c r="K96" s="1093"/>
      <c r="L96" s="1093"/>
      <c r="M96" s="1093"/>
      <c r="N96" s="1093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092"/>
      <c r="C97" s="1092"/>
      <c r="D97" s="187"/>
      <c r="E97" s="1093"/>
      <c r="F97" s="1093"/>
      <c r="G97" s="1093"/>
      <c r="H97" s="1093"/>
      <c r="I97" s="1093"/>
      <c r="J97" s="1093"/>
      <c r="K97" s="1093"/>
      <c r="L97" s="1093"/>
      <c r="M97" s="1093"/>
      <c r="N97" s="1093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092"/>
      <c r="C98" s="1092"/>
      <c r="D98" s="187"/>
      <c r="E98" s="1093"/>
      <c r="F98" s="1093"/>
      <c r="G98" s="1093"/>
      <c r="H98" s="1093"/>
      <c r="I98" s="1093"/>
      <c r="J98" s="1093"/>
      <c r="K98" s="1093"/>
      <c r="L98" s="1093"/>
      <c r="M98" s="1093"/>
      <c r="N98" s="1093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092"/>
      <c r="C99" s="1092"/>
      <c r="D99" s="187"/>
      <c r="E99" s="1093"/>
      <c r="F99" s="1093"/>
      <c r="G99" s="1093"/>
      <c r="H99" s="1093"/>
      <c r="I99" s="1093"/>
      <c r="J99" s="1093"/>
      <c r="K99" s="1093"/>
      <c r="L99" s="1093"/>
      <c r="M99" s="1093"/>
      <c r="N99" s="1093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092"/>
      <c r="C100" s="1092"/>
      <c r="D100" s="187"/>
      <c r="E100" s="1093"/>
      <c r="F100" s="1093"/>
      <c r="G100" s="1093"/>
      <c r="H100" s="1093"/>
      <c r="I100" s="1093"/>
      <c r="J100" s="1093"/>
      <c r="K100" s="1093"/>
      <c r="L100" s="1093"/>
      <c r="M100" s="1093"/>
      <c r="N100" s="1093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092"/>
      <c r="C101" s="1092"/>
      <c r="D101" s="187"/>
      <c r="E101" s="1093"/>
      <c r="F101" s="1093"/>
      <c r="G101" s="1093"/>
      <c r="H101" s="1093"/>
      <c r="I101" s="1093"/>
      <c r="J101" s="1093"/>
      <c r="K101" s="1093"/>
      <c r="L101" s="1093"/>
      <c r="M101" s="1093"/>
      <c r="N101" s="1093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092"/>
      <c r="C102" s="1092"/>
      <c r="D102" s="187"/>
      <c r="E102" s="1093"/>
      <c r="F102" s="1093"/>
      <c r="G102" s="1093"/>
      <c r="H102" s="1093"/>
      <c r="I102" s="1093"/>
      <c r="J102" s="1093"/>
      <c r="K102" s="1093"/>
      <c r="L102" s="1093"/>
      <c r="M102" s="1093"/>
      <c r="N102" s="1093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092"/>
      <c r="C103" s="1092"/>
      <c r="D103" s="187"/>
      <c r="E103" s="1093"/>
      <c r="F103" s="1093"/>
      <c r="G103" s="1093"/>
      <c r="H103" s="1093"/>
      <c r="I103" s="1093"/>
      <c r="J103" s="1093"/>
      <c r="K103" s="1093"/>
      <c r="L103" s="1093"/>
      <c r="M103" s="1093"/>
      <c r="N103" s="1093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092"/>
      <c r="C104" s="1092"/>
      <c r="D104" s="187"/>
      <c r="E104" s="1093"/>
      <c r="F104" s="1093"/>
      <c r="G104" s="1093"/>
      <c r="H104" s="1093"/>
      <c r="I104" s="1093"/>
      <c r="J104" s="1093"/>
      <c r="K104" s="1093"/>
      <c r="L104" s="1093"/>
      <c r="M104" s="1093"/>
      <c r="N104" s="1093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092"/>
      <c r="C105" s="1092"/>
      <c r="D105" s="187"/>
      <c r="E105" s="1093"/>
      <c r="F105" s="1093"/>
      <c r="G105" s="1093"/>
      <c r="H105" s="1093"/>
      <c r="I105" s="1093"/>
      <c r="J105" s="1093"/>
      <c r="K105" s="1093"/>
      <c r="L105" s="1093"/>
      <c r="M105" s="1093"/>
      <c r="N105" s="1093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092"/>
      <c r="C106" s="1092"/>
      <c r="D106" s="187"/>
      <c r="E106" s="1093"/>
      <c r="F106" s="1093"/>
      <c r="G106" s="1093"/>
      <c r="H106" s="1093"/>
      <c r="I106" s="1093"/>
      <c r="J106" s="1093"/>
      <c r="K106" s="1093"/>
      <c r="L106" s="1093"/>
      <c r="M106" s="1093"/>
      <c r="N106" s="1093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092"/>
      <c r="C107" s="1092"/>
      <c r="D107" s="187"/>
      <c r="E107" s="1093"/>
      <c r="F107" s="1093"/>
      <c r="G107" s="1093"/>
      <c r="H107" s="1093"/>
      <c r="I107" s="1093"/>
      <c r="J107" s="1093"/>
      <c r="K107" s="1093"/>
      <c r="L107" s="1093"/>
      <c r="M107" s="1093"/>
      <c r="N107" s="1093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092"/>
      <c r="C108" s="1092"/>
      <c r="D108" s="187"/>
      <c r="E108" s="1093"/>
      <c r="F108" s="1093"/>
      <c r="G108" s="1093"/>
      <c r="H108" s="1093"/>
      <c r="I108" s="1093"/>
      <c r="J108" s="1093"/>
      <c r="K108" s="1093"/>
      <c r="L108" s="1093"/>
      <c r="M108" s="1093"/>
      <c r="N108" s="1093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096" t="str">
        <f>B61</f>
        <v>FAPESP,  JUNHO DE 2014</v>
      </c>
      <c r="C111" s="1096"/>
      <c r="D111" s="1096"/>
      <c r="E111" s="1096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148</v>
      </c>
    </row>
    <row r="163" spans="1:245" ht="16.5" customHeight="1">
      <c r="B163" s="223" t="s">
        <v>149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40" t="s">
        <v>104</v>
      </c>
      <c r="C167" s="940"/>
      <c r="D167" s="940"/>
      <c r="E167" s="940"/>
      <c r="F167" s="940"/>
      <c r="G167" s="940"/>
      <c r="H167" s="940"/>
      <c r="I167" s="940"/>
      <c r="J167" s="940"/>
      <c r="K167" s="940"/>
      <c r="L167" s="940"/>
      <c r="M167" s="940"/>
      <c r="N167" s="940"/>
      <c r="O167" s="940"/>
      <c r="P167" s="940"/>
      <c r="Q167" s="940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40" t="s">
        <v>102</v>
      </c>
      <c r="C168" s="940"/>
      <c r="D168" s="940"/>
      <c r="E168" s="940"/>
      <c r="F168" s="940"/>
      <c r="G168" s="940"/>
      <c r="H168" s="940"/>
      <c r="I168" s="940"/>
      <c r="J168" s="940"/>
      <c r="K168" s="940"/>
      <c r="L168" s="940"/>
      <c r="M168" s="940"/>
      <c r="N168" s="940"/>
      <c r="O168" s="940"/>
      <c r="P168" s="940"/>
      <c r="Q168" s="940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884" t="s">
        <v>10</v>
      </c>
      <c r="C170" s="884"/>
      <c r="D170" s="884"/>
      <c r="E170" s="884"/>
      <c r="F170" s="884"/>
      <c r="G170" s="884"/>
      <c r="H170" s="884"/>
      <c r="I170" s="884"/>
      <c r="J170" s="884"/>
      <c r="K170" s="884"/>
      <c r="L170" s="884"/>
      <c r="M170" s="884"/>
      <c r="N170" s="884"/>
      <c r="O170" s="884"/>
      <c r="P170" s="884"/>
      <c r="Q170" s="884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231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232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233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234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235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236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844" t="s">
        <v>1</v>
      </c>
      <c r="C188" s="1099"/>
      <c r="D188" s="411" t="s">
        <v>7</v>
      </c>
      <c r="E188" s="840" t="s">
        <v>8</v>
      </c>
      <c r="F188" s="841"/>
      <c r="G188" s="841"/>
      <c r="H188" s="841"/>
      <c r="I188" s="841"/>
      <c r="J188" s="841"/>
      <c r="K188" s="841"/>
      <c r="L188" s="841"/>
      <c r="M188" s="841"/>
      <c r="N188" s="842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097">
        <v>1</v>
      </c>
      <c r="C189" s="1097"/>
      <c r="D189" s="174">
        <v>1</v>
      </c>
      <c r="E189" s="1098" t="s">
        <v>112</v>
      </c>
      <c r="F189" s="1098"/>
      <c r="G189" s="1098"/>
      <c r="H189" s="1098"/>
      <c r="I189" s="1098"/>
      <c r="J189" s="1098"/>
      <c r="K189" s="1098"/>
      <c r="L189" s="1098"/>
      <c r="M189" s="1098"/>
      <c r="N189" s="1098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097">
        <v>2</v>
      </c>
      <c r="C190" s="1097"/>
      <c r="D190" s="174">
        <v>2</v>
      </c>
      <c r="E190" s="1098" t="s">
        <v>113</v>
      </c>
      <c r="F190" s="1098"/>
      <c r="G190" s="1098"/>
      <c r="H190" s="1098"/>
      <c r="I190" s="1098"/>
      <c r="J190" s="1098"/>
      <c r="K190" s="1098"/>
      <c r="L190" s="1098"/>
      <c r="M190" s="1098"/>
      <c r="N190" s="1098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097">
        <v>3</v>
      </c>
      <c r="C191" s="1097"/>
      <c r="D191" s="174">
        <v>1</v>
      </c>
      <c r="E191" s="1098" t="s">
        <v>114</v>
      </c>
      <c r="F191" s="1098"/>
      <c r="G191" s="1098"/>
      <c r="H191" s="1098"/>
      <c r="I191" s="1098"/>
      <c r="J191" s="1098"/>
      <c r="K191" s="1098"/>
      <c r="L191" s="1098"/>
      <c r="M191" s="1098"/>
      <c r="N191" s="1098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097">
        <v>4</v>
      </c>
      <c r="C192" s="1097"/>
      <c r="D192" s="174">
        <v>1</v>
      </c>
      <c r="E192" s="1098" t="s">
        <v>115</v>
      </c>
      <c r="F192" s="1098"/>
      <c r="G192" s="1098"/>
      <c r="H192" s="1098"/>
      <c r="I192" s="1098"/>
      <c r="J192" s="1098"/>
      <c r="K192" s="1098"/>
      <c r="L192" s="1098"/>
      <c r="M192" s="1098"/>
      <c r="N192" s="1098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1055"/>
      <c r="C193" s="1056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JUNHO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5tPDrST1S8yPSr6YhyIaDiv+Wuf2gKyIic5fUFT99+FlVQQ1QbGPvbbXhWnsshhsiXPtlqL28zVgOy1XBSoVRg==" saltValue="Lev6ZF4Ja/QWvpn6W3EO1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44" priority="51" stopIfTrue="1" operator="equal">
      <formula>"INDIQUE A MOEDA"</formula>
    </cfRule>
  </conditionalFormatting>
  <conditionalFormatting sqref="O65:O108 O16:O58">
    <cfRule type="cellIs" dxfId="43" priority="49" stopIfTrue="1" operator="equal">
      <formula>0</formula>
    </cfRule>
  </conditionalFormatting>
  <conditionalFormatting sqref="P193">
    <cfRule type="cellIs" dxfId="42" priority="48" stopIfTrue="1" operator="equal">
      <formula>0</formula>
    </cfRule>
  </conditionalFormatting>
  <conditionalFormatting sqref="P189:P192">
    <cfRule type="cellIs" dxfId="41" priority="46" stopIfTrue="1" operator="equal">
      <formula>0</formula>
    </cfRule>
  </conditionalFormatting>
  <conditionalFormatting sqref="P65:P108 P16:P58 D13 F13">
    <cfRule type="cellIs" dxfId="40" priority="43" stopIfTrue="1" operator="equal">
      <formula>""</formula>
    </cfRule>
  </conditionalFormatting>
  <conditionalFormatting sqref="D65:D108 D16:D58">
    <cfRule type="cellIs" dxfId="39" priority="42" stopIfTrue="1" operator="equal">
      <formula>0</formula>
    </cfRule>
  </conditionalFormatting>
  <conditionalFormatting sqref="E65:N108 B65:C108 E16:N58 B16:C58">
    <cfRule type="cellIs" dxfId="38" priority="39" stopIfTrue="1" operator="equal">
      <formula>0</formula>
    </cfRule>
  </conditionalFormatting>
  <conditionalFormatting sqref="F8:O8">
    <cfRule type="cellIs" dxfId="37" priority="5" stopIfTrue="1" operator="equal">
      <formula>""</formula>
    </cfRule>
  </conditionalFormatting>
  <conditionalFormatting sqref="E10:G10">
    <cfRule type="cellIs" dxfId="36" priority="4" stopIfTrue="1" operator="equal">
      <formula>""</formula>
    </cfRule>
  </conditionalFormatting>
  <conditionalFormatting sqref="E10 F8:Q8">
    <cfRule type="cellIs" dxfId="35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9.140625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19" width="9.140625" style="25" hidden="1" customWidth="1"/>
    <col min="20" max="246" width="9.140625" style="25" customWidth="1"/>
    <col min="247" max="16384" width="9.140625" style="25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52"/>
      <c r="P2" s="852"/>
      <c r="Q2" s="852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821" t="s">
        <v>367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30"/>
    </row>
    <row r="8" spans="1:243" s="37" customFormat="1" ht="21" customHeight="1">
      <c r="A8" s="492"/>
      <c r="B8" s="1108" t="s">
        <v>150</v>
      </c>
      <c r="C8" s="1108"/>
      <c r="D8" s="1108"/>
      <c r="E8" s="1109"/>
      <c r="F8" s="1104"/>
      <c r="G8" s="855"/>
      <c r="H8" s="855"/>
      <c r="I8" s="855"/>
      <c r="J8" s="855"/>
      <c r="K8" s="855"/>
      <c r="L8" s="855"/>
      <c r="M8" s="855"/>
      <c r="N8" s="855"/>
      <c r="O8" s="855"/>
      <c r="P8" s="855"/>
      <c r="Q8" s="855"/>
      <c r="R8" s="512"/>
      <c r="S8" s="730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30"/>
    </row>
    <row r="10" spans="1:243" s="37" customFormat="1" ht="18.75" customHeight="1">
      <c r="A10" s="492"/>
      <c r="B10" s="1103" t="s">
        <v>0</v>
      </c>
      <c r="C10" s="1103"/>
      <c r="D10" s="856"/>
      <c r="E10" s="856"/>
      <c r="F10" s="856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30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102" t="s">
        <v>209</v>
      </c>
      <c r="C12" s="1102"/>
      <c r="D12" s="857" t="str">
        <f>IF(SUM(O15:O57,O63:O103)=0,"",SUM(O15:O57,O63:O103))</f>
        <v/>
      </c>
      <c r="E12" s="857"/>
      <c r="F12" s="857"/>
      <c r="G12" s="122"/>
      <c r="H12" s="1102" t="s">
        <v>166</v>
      </c>
      <c r="I12" s="1102"/>
      <c r="J12" s="1102"/>
      <c r="K12" s="912" t="str">
        <f>IF(SUM(P15:P57,P63:P103)=0,"",SUM(P15:P57,P63:P103))</f>
        <v/>
      </c>
      <c r="L12" s="912"/>
      <c r="M12" s="912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840" t="s">
        <v>8</v>
      </c>
      <c r="E14" s="841"/>
      <c r="F14" s="841"/>
      <c r="G14" s="841"/>
      <c r="H14" s="841"/>
      <c r="I14" s="841"/>
      <c r="J14" s="841"/>
      <c r="K14" s="841"/>
      <c r="L14" s="842"/>
      <c r="M14" s="403" t="s">
        <v>203</v>
      </c>
      <c r="N14" s="385" t="s">
        <v>3</v>
      </c>
      <c r="O14" s="577" t="s">
        <v>165</v>
      </c>
      <c r="P14" s="577" t="s">
        <v>167</v>
      </c>
      <c r="Q14" s="384" t="s">
        <v>2</v>
      </c>
      <c r="R14" s="514"/>
      <c r="S14" s="159" t="s">
        <v>168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93"/>
      <c r="E15" s="1093"/>
      <c r="F15" s="1093"/>
      <c r="G15" s="1093"/>
      <c r="H15" s="1093"/>
      <c r="I15" s="1093"/>
      <c r="J15" s="1093"/>
      <c r="K15" s="1093"/>
      <c r="L15" s="1093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169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93"/>
      <c r="E16" s="1093"/>
      <c r="F16" s="1093"/>
      <c r="G16" s="1093"/>
      <c r="H16" s="1093"/>
      <c r="I16" s="1093"/>
      <c r="J16" s="1093"/>
      <c r="K16" s="1093"/>
      <c r="L16" s="1093"/>
      <c r="M16" s="707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93"/>
      <c r="E17" s="1093"/>
      <c r="F17" s="1093"/>
      <c r="G17" s="1093"/>
      <c r="H17" s="1093"/>
      <c r="I17" s="1093"/>
      <c r="J17" s="1093"/>
      <c r="K17" s="1093"/>
      <c r="L17" s="1093"/>
      <c r="M17" s="664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93"/>
      <c r="E18" s="1093"/>
      <c r="F18" s="1093"/>
      <c r="G18" s="1093"/>
      <c r="H18" s="1093"/>
      <c r="I18" s="1093"/>
      <c r="J18" s="1093"/>
      <c r="K18" s="1093"/>
      <c r="L18" s="1093"/>
      <c r="M18" s="664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93"/>
      <c r="E19" s="1093"/>
      <c r="F19" s="1093"/>
      <c r="G19" s="1093"/>
      <c r="H19" s="1093"/>
      <c r="I19" s="1093"/>
      <c r="J19" s="1093"/>
      <c r="K19" s="1093"/>
      <c r="L19" s="1093"/>
      <c r="M19" s="664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93"/>
      <c r="E20" s="1093"/>
      <c r="F20" s="1093"/>
      <c r="G20" s="1093"/>
      <c r="H20" s="1093"/>
      <c r="I20" s="1093"/>
      <c r="J20" s="1093"/>
      <c r="K20" s="1093"/>
      <c r="L20" s="1093"/>
      <c r="M20" s="664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93"/>
      <c r="E21" s="1093"/>
      <c r="F21" s="1093"/>
      <c r="G21" s="1093"/>
      <c r="H21" s="1093"/>
      <c r="I21" s="1093"/>
      <c r="J21" s="1093"/>
      <c r="K21" s="1093"/>
      <c r="L21" s="1093"/>
      <c r="M21" s="664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93"/>
      <c r="E22" s="1093"/>
      <c r="F22" s="1093"/>
      <c r="G22" s="1093"/>
      <c r="H22" s="1093"/>
      <c r="I22" s="1093"/>
      <c r="J22" s="1093"/>
      <c r="K22" s="1093"/>
      <c r="L22" s="1093"/>
      <c r="M22" s="664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93"/>
      <c r="E23" s="1093"/>
      <c r="F23" s="1093"/>
      <c r="G23" s="1093"/>
      <c r="H23" s="1093"/>
      <c r="I23" s="1093"/>
      <c r="J23" s="1093"/>
      <c r="K23" s="1093"/>
      <c r="L23" s="1093"/>
      <c r="M23" s="664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93"/>
      <c r="E24" s="1093"/>
      <c r="F24" s="1093"/>
      <c r="G24" s="1093"/>
      <c r="H24" s="1093"/>
      <c r="I24" s="1093"/>
      <c r="J24" s="1093"/>
      <c r="K24" s="1093"/>
      <c r="L24" s="1093"/>
      <c r="M24" s="664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93"/>
      <c r="E25" s="1093"/>
      <c r="F25" s="1093"/>
      <c r="G25" s="1093"/>
      <c r="H25" s="1093"/>
      <c r="I25" s="1093"/>
      <c r="J25" s="1093"/>
      <c r="K25" s="1093"/>
      <c r="L25" s="1093"/>
      <c r="M25" s="664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93"/>
      <c r="E26" s="1093"/>
      <c r="F26" s="1093"/>
      <c r="G26" s="1093"/>
      <c r="H26" s="1093"/>
      <c r="I26" s="1093"/>
      <c r="J26" s="1093"/>
      <c r="K26" s="1093"/>
      <c r="L26" s="1093"/>
      <c r="M26" s="664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93"/>
      <c r="E27" s="1093"/>
      <c r="F27" s="1093"/>
      <c r="G27" s="1093"/>
      <c r="H27" s="1093"/>
      <c r="I27" s="1093"/>
      <c r="J27" s="1093"/>
      <c r="K27" s="1093"/>
      <c r="L27" s="1093"/>
      <c r="M27" s="664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93"/>
      <c r="E28" s="1093"/>
      <c r="F28" s="1093"/>
      <c r="G28" s="1093"/>
      <c r="H28" s="1093"/>
      <c r="I28" s="1093"/>
      <c r="J28" s="1093"/>
      <c r="K28" s="1093"/>
      <c r="L28" s="1093"/>
      <c r="M28" s="664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93"/>
      <c r="E29" s="1093"/>
      <c r="F29" s="1093"/>
      <c r="G29" s="1093"/>
      <c r="H29" s="1093"/>
      <c r="I29" s="1093"/>
      <c r="J29" s="1093"/>
      <c r="K29" s="1093"/>
      <c r="L29" s="1093"/>
      <c r="M29" s="664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93"/>
      <c r="E30" s="1093"/>
      <c r="F30" s="1093"/>
      <c r="G30" s="1093"/>
      <c r="H30" s="1093"/>
      <c r="I30" s="1093"/>
      <c r="J30" s="1093"/>
      <c r="K30" s="1093"/>
      <c r="L30" s="1093"/>
      <c r="M30" s="664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93"/>
      <c r="E31" s="1093"/>
      <c r="F31" s="1093"/>
      <c r="G31" s="1093"/>
      <c r="H31" s="1093"/>
      <c r="I31" s="1093"/>
      <c r="J31" s="1093"/>
      <c r="K31" s="1093"/>
      <c r="L31" s="1093"/>
      <c r="M31" s="664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93"/>
      <c r="E32" s="1093"/>
      <c r="F32" s="1093"/>
      <c r="G32" s="1093"/>
      <c r="H32" s="1093"/>
      <c r="I32" s="1093"/>
      <c r="J32" s="1093"/>
      <c r="K32" s="1093"/>
      <c r="L32" s="1093"/>
      <c r="M32" s="664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93"/>
      <c r="E33" s="1093"/>
      <c r="F33" s="1093"/>
      <c r="G33" s="1093"/>
      <c r="H33" s="1093"/>
      <c r="I33" s="1093"/>
      <c r="J33" s="1093"/>
      <c r="K33" s="1093"/>
      <c r="L33" s="1093"/>
      <c r="M33" s="664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93"/>
      <c r="E34" s="1093"/>
      <c r="F34" s="1093"/>
      <c r="G34" s="1093"/>
      <c r="H34" s="1093"/>
      <c r="I34" s="1093"/>
      <c r="J34" s="1093"/>
      <c r="K34" s="1093"/>
      <c r="L34" s="1093"/>
      <c r="M34" s="664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93"/>
      <c r="E35" s="1093"/>
      <c r="F35" s="1093"/>
      <c r="G35" s="1093"/>
      <c r="H35" s="1093"/>
      <c r="I35" s="1093"/>
      <c r="J35" s="1093"/>
      <c r="K35" s="1093"/>
      <c r="L35" s="1093"/>
      <c r="M35" s="664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93"/>
      <c r="E36" s="1093"/>
      <c r="F36" s="1093"/>
      <c r="G36" s="1093"/>
      <c r="H36" s="1093"/>
      <c r="I36" s="1093"/>
      <c r="J36" s="1093"/>
      <c r="K36" s="1093"/>
      <c r="L36" s="1093"/>
      <c r="M36" s="664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93"/>
      <c r="E37" s="1093"/>
      <c r="F37" s="1093"/>
      <c r="G37" s="1093"/>
      <c r="H37" s="1093"/>
      <c r="I37" s="1093"/>
      <c r="J37" s="1093"/>
      <c r="K37" s="1093"/>
      <c r="L37" s="1093"/>
      <c r="M37" s="664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93"/>
      <c r="E38" s="1093"/>
      <c r="F38" s="1093"/>
      <c r="G38" s="1093"/>
      <c r="H38" s="1093"/>
      <c r="I38" s="1093"/>
      <c r="J38" s="1093"/>
      <c r="K38" s="1093"/>
      <c r="L38" s="1093"/>
      <c r="M38" s="664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93"/>
      <c r="E39" s="1093"/>
      <c r="F39" s="1093"/>
      <c r="G39" s="1093"/>
      <c r="H39" s="1093"/>
      <c r="I39" s="1093"/>
      <c r="J39" s="1093"/>
      <c r="K39" s="1093"/>
      <c r="L39" s="1093"/>
      <c r="M39" s="664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93"/>
      <c r="E40" s="1093"/>
      <c r="F40" s="1093"/>
      <c r="G40" s="1093"/>
      <c r="H40" s="1093"/>
      <c r="I40" s="1093"/>
      <c r="J40" s="1093"/>
      <c r="K40" s="1093"/>
      <c r="L40" s="1093"/>
      <c r="M40" s="664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93"/>
      <c r="E41" s="1093"/>
      <c r="F41" s="1093"/>
      <c r="G41" s="1093"/>
      <c r="H41" s="1093"/>
      <c r="I41" s="1093"/>
      <c r="J41" s="1093"/>
      <c r="K41" s="1093"/>
      <c r="L41" s="1093"/>
      <c r="M41" s="664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93"/>
      <c r="E42" s="1093"/>
      <c r="F42" s="1093"/>
      <c r="G42" s="1093"/>
      <c r="H42" s="1093"/>
      <c r="I42" s="1093"/>
      <c r="J42" s="1093"/>
      <c r="K42" s="1093"/>
      <c r="L42" s="1093"/>
      <c r="M42" s="664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93"/>
      <c r="E43" s="1093"/>
      <c r="F43" s="1093"/>
      <c r="G43" s="1093"/>
      <c r="H43" s="1093"/>
      <c r="I43" s="1093"/>
      <c r="J43" s="1093"/>
      <c r="K43" s="1093"/>
      <c r="L43" s="1093"/>
      <c r="M43" s="664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93"/>
      <c r="E44" s="1093"/>
      <c r="F44" s="1093"/>
      <c r="G44" s="1093"/>
      <c r="H44" s="1093"/>
      <c r="I44" s="1093"/>
      <c r="J44" s="1093"/>
      <c r="K44" s="1093"/>
      <c r="L44" s="1093"/>
      <c r="M44" s="664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93"/>
      <c r="E45" s="1093"/>
      <c r="F45" s="1093"/>
      <c r="G45" s="1093"/>
      <c r="H45" s="1093"/>
      <c r="I45" s="1093"/>
      <c r="J45" s="1093"/>
      <c r="K45" s="1093"/>
      <c r="L45" s="1093"/>
      <c r="M45" s="664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93"/>
      <c r="E46" s="1093"/>
      <c r="F46" s="1093"/>
      <c r="G46" s="1093"/>
      <c r="H46" s="1093"/>
      <c r="I46" s="1093"/>
      <c r="J46" s="1093"/>
      <c r="K46" s="1093"/>
      <c r="L46" s="1093"/>
      <c r="M46" s="664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93"/>
      <c r="E47" s="1093"/>
      <c r="F47" s="1093"/>
      <c r="G47" s="1093"/>
      <c r="H47" s="1093"/>
      <c r="I47" s="1093"/>
      <c r="J47" s="1093"/>
      <c r="K47" s="1093"/>
      <c r="L47" s="1093"/>
      <c r="M47" s="664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93"/>
      <c r="E48" s="1093"/>
      <c r="F48" s="1093"/>
      <c r="G48" s="1093"/>
      <c r="H48" s="1093"/>
      <c r="I48" s="1093"/>
      <c r="J48" s="1093"/>
      <c r="K48" s="1093"/>
      <c r="L48" s="1093"/>
      <c r="M48" s="664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93"/>
      <c r="E49" s="1093"/>
      <c r="F49" s="1093"/>
      <c r="G49" s="1093"/>
      <c r="H49" s="1093"/>
      <c r="I49" s="1093"/>
      <c r="J49" s="1093"/>
      <c r="K49" s="1093"/>
      <c r="L49" s="1093"/>
      <c r="M49" s="664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93"/>
      <c r="E50" s="1093"/>
      <c r="F50" s="1093"/>
      <c r="G50" s="1093"/>
      <c r="H50" s="1093"/>
      <c r="I50" s="1093"/>
      <c r="J50" s="1093"/>
      <c r="K50" s="1093"/>
      <c r="L50" s="1093"/>
      <c r="M50" s="664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93"/>
      <c r="E51" s="1093"/>
      <c r="F51" s="1093"/>
      <c r="G51" s="1093"/>
      <c r="H51" s="1093"/>
      <c r="I51" s="1093"/>
      <c r="J51" s="1093"/>
      <c r="K51" s="1093"/>
      <c r="L51" s="1093"/>
      <c r="M51" s="664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93"/>
      <c r="E52" s="1093"/>
      <c r="F52" s="1093"/>
      <c r="G52" s="1093"/>
      <c r="H52" s="1093"/>
      <c r="I52" s="1093"/>
      <c r="J52" s="1093"/>
      <c r="K52" s="1093"/>
      <c r="L52" s="1093"/>
      <c r="M52" s="664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93"/>
      <c r="E53" s="1093"/>
      <c r="F53" s="1093"/>
      <c r="G53" s="1093"/>
      <c r="H53" s="1093"/>
      <c r="I53" s="1093"/>
      <c r="J53" s="1093"/>
      <c r="K53" s="1093"/>
      <c r="L53" s="1093"/>
      <c r="M53" s="664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93"/>
      <c r="E54" s="1093"/>
      <c r="F54" s="1093"/>
      <c r="G54" s="1093"/>
      <c r="H54" s="1093"/>
      <c r="I54" s="1093"/>
      <c r="J54" s="1093"/>
      <c r="K54" s="1093"/>
      <c r="L54" s="1093"/>
      <c r="M54" s="664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93"/>
      <c r="E55" s="1093"/>
      <c r="F55" s="1093"/>
      <c r="G55" s="1093"/>
      <c r="H55" s="1093"/>
      <c r="I55" s="1093"/>
      <c r="J55" s="1093"/>
      <c r="K55" s="1093"/>
      <c r="L55" s="1093"/>
      <c r="M55" s="664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93"/>
      <c r="E56" s="1093"/>
      <c r="F56" s="1093"/>
      <c r="G56" s="1093"/>
      <c r="H56" s="1093"/>
      <c r="I56" s="1093"/>
      <c r="J56" s="1093"/>
      <c r="K56" s="1093"/>
      <c r="L56" s="1093"/>
      <c r="M56" s="664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93"/>
      <c r="E57" s="1093"/>
      <c r="F57" s="1093"/>
      <c r="G57" s="1093"/>
      <c r="H57" s="1093"/>
      <c r="I57" s="1093"/>
      <c r="J57" s="1093"/>
      <c r="K57" s="1093"/>
      <c r="L57" s="1093"/>
      <c r="M57" s="664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1066" t="s">
        <v>103</v>
      </c>
      <c r="C59" s="1067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8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 JUNHO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6.5">
      <c r="A61" s="262"/>
      <c r="B61" s="821" t="str">
        <f>B6</f>
        <v>8- DESPESAS COM DIÁRIAS NO PAÍS E NO EXTERIOR - CONVÊNIO FAPESP (BIOTA) – NSF (Dimensions of Biodiversity)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848" t="s">
        <v>8</v>
      </c>
      <c r="E62" s="848"/>
      <c r="F62" s="848"/>
      <c r="G62" s="848"/>
      <c r="H62" s="848"/>
      <c r="I62" s="848"/>
      <c r="J62" s="848"/>
      <c r="K62" s="848"/>
      <c r="L62" s="848"/>
      <c r="M62" s="403" t="s">
        <v>203</v>
      </c>
      <c r="N62" s="385" t="s">
        <v>3</v>
      </c>
      <c r="O62" s="577" t="s">
        <v>165</v>
      </c>
      <c r="P62" s="577" t="s">
        <v>167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93"/>
      <c r="E63" s="1093"/>
      <c r="F63" s="1093"/>
      <c r="G63" s="1093"/>
      <c r="H63" s="1093"/>
      <c r="I63" s="1093"/>
      <c r="J63" s="1093"/>
      <c r="K63" s="1093"/>
      <c r="L63" s="1093"/>
      <c r="M63" s="664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93"/>
      <c r="E64" s="1093"/>
      <c r="F64" s="1093"/>
      <c r="G64" s="1093"/>
      <c r="H64" s="1093"/>
      <c r="I64" s="1093"/>
      <c r="J64" s="1093"/>
      <c r="K64" s="1093"/>
      <c r="L64" s="1093"/>
      <c r="M64" s="664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93"/>
      <c r="E65" s="1093"/>
      <c r="F65" s="1093"/>
      <c r="G65" s="1093"/>
      <c r="H65" s="1093"/>
      <c r="I65" s="1093"/>
      <c r="J65" s="1093"/>
      <c r="K65" s="1093"/>
      <c r="L65" s="1093"/>
      <c r="M65" s="664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93"/>
      <c r="E66" s="1093"/>
      <c r="F66" s="1093"/>
      <c r="G66" s="1093"/>
      <c r="H66" s="1093"/>
      <c r="I66" s="1093"/>
      <c r="J66" s="1093"/>
      <c r="K66" s="1093"/>
      <c r="L66" s="1093"/>
      <c r="M66" s="664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93"/>
      <c r="E67" s="1093"/>
      <c r="F67" s="1093"/>
      <c r="G67" s="1093"/>
      <c r="H67" s="1093"/>
      <c r="I67" s="1093"/>
      <c r="J67" s="1093"/>
      <c r="K67" s="1093"/>
      <c r="L67" s="1093"/>
      <c r="M67" s="664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93"/>
      <c r="E68" s="1093"/>
      <c r="F68" s="1093"/>
      <c r="G68" s="1093"/>
      <c r="H68" s="1093"/>
      <c r="I68" s="1093"/>
      <c r="J68" s="1093"/>
      <c r="K68" s="1093"/>
      <c r="L68" s="1093"/>
      <c r="M68" s="664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93"/>
      <c r="E69" s="1093"/>
      <c r="F69" s="1093"/>
      <c r="G69" s="1093"/>
      <c r="H69" s="1093"/>
      <c r="I69" s="1093"/>
      <c r="J69" s="1093"/>
      <c r="K69" s="1093"/>
      <c r="L69" s="1093"/>
      <c r="M69" s="664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93"/>
      <c r="E70" s="1093"/>
      <c r="F70" s="1093"/>
      <c r="G70" s="1093"/>
      <c r="H70" s="1093"/>
      <c r="I70" s="1093"/>
      <c r="J70" s="1093"/>
      <c r="K70" s="1093"/>
      <c r="L70" s="1093"/>
      <c r="M70" s="664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93"/>
      <c r="E71" s="1093"/>
      <c r="F71" s="1093"/>
      <c r="G71" s="1093"/>
      <c r="H71" s="1093"/>
      <c r="I71" s="1093"/>
      <c r="J71" s="1093"/>
      <c r="K71" s="1093"/>
      <c r="L71" s="1093"/>
      <c r="M71" s="664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93"/>
      <c r="E72" s="1093"/>
      <c r="F72" s="1093"/>
      <c r="G72" s="1093"/>
      <c r="H72" s="1093"/>
      <c r="I72" s="1093"/>
      <c r="J72" s="1093"/>
      <c r="K72" s="1093"/>
      <c r="L72" s="1093"/>
      <c r="M72" s="664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93"/>
      <c r="E73" s="1093"/>
      <c r="F73" s="1093"/>
      <c r="G73" s="1093"/>
      <c r="H73" s="1093"/>
      <c r="I73" s="1093"/>
      <c r="J73" s="1093"/>
      <c r="K73" s="1093"/>
      <c r="L73" s="1093"/>
      <c r="M73" s="664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93"/>
      <c r="E74" s="1093"/>
      <c r="F74" s="1093"/>
      <c r="G74" s="1093"/>
      <c r="H74" s="1093"/>
      <c r="I74" s="1093"/>
      <c r="J74" s="1093"/>
      <c r="K74" s="1093"/>
      <c r="L74" s="1093"/>
      <c r="M74" s="664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93"/>
      <c r="E75" s="1093"/>
      <c r="F75" s="1093"/>
      <c r="G75" s="1093"/>
      <c r="H75" s="1093"/>
      <c r="I75" s="1093"/>
      <c r="J75" s="1093"/>
      <c r="K75" s="1093"/>
      <c r="L75" s="1093"/>
      <c r="M75" s="664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93"/>
      <c r="E76" s="1093"/>
      <c r="F76" s="1093"/>
      <c r="G76" s="1093"/>
      <c r="H76" s="1093"/>
      <c r="I76" s="1093"/>
      <c r="J76" s="1093"/>
      <c r="K76" s="1093"/>
      <c r="L76" s="1093"/>
      <c r="M76" s="664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93"/>
      <c r="E77" s="1093"/>
      <c r="F77" s="1093"/>
      <c r="G77" s="1093"/>
      <c r="H77" s="1093"/>
      <c r="I77" s="1093"/>
      <c r="J77" s="1093"/>
      <c r="K77" s="1093"/>
      <c r="L77" s="1093"/>
      <c r="M77" s="664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93"/>
      <c r="E78" s="1093"/>
      <c r="F78" s="1093"/>
      <c r="G78" s="1093"/>
      <c r="H78" s="1093"/>
      <c r="I78" s="1093"/>
      <c r="J78" s="1093"/>
      <c r="K78" s="1093"/>
      <c r="L78" s="1093"/>
      <c r="M78" s="664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93"/>
      <c r="E79" s="1093"/>
      <c r="F79" s="1093"/>
      <c r="G79" s="1093"/>
      <c r="H79" s="1093"/>
      <c r="I79" s="1093"/>
      <c r="J79" s="1093"/>
      <c r="K79" s="1093"/>
      <c r="L79" s="1093"/>
      <c r="M79" s="664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93"/>
      <c r="E80" s="1093"/>
      <c r="F80" s="1093"/>
      <c r="G80" s="1093"/>
      <c r="H80" s="1093"/>
      <c r="I80" s="1093"/>
      <c r="J80" s="1093"/>
      <c r="K80" s="1093"/>
      <c r="L80" s="1093"/>
      <c r="M80" s="664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93"/>
      <c r="E81" s="1093"/>
      <c r="F81" s="1093"/>
      <c r="G81" s="1093"/>
      <c r="H81" s="1093"/>
      <c r="I81" s="1093"/>
      <c r="J81" s="1093"/>
      <c r="K81" s="1093"/>
      <c r="L81" s="1093"/>
      <c r="M81" s="664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93"/>
      <c r="E82" s="1093"/>
      <c r="F82" s="1093"/>
      <c r="G82" s="1093"/>
      <c r="H82" s="1093"/>
      <c r="I82" s="1093"/>
      <c r="J82" s="1093"/>
      <c r="K82" s="1093"/>
      <c r="L82" s="1093"/>
      <c r="M82" s="664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93"/>
      <c r="E83" s="1093"/>
      <c r="F83" s="1093"/>
      <c r="G83" s="1093"/>
      <c r="H83" s="1093"/>
      <c r="I83" s="1093"/>
      <c r="J83" s="1093"/>
      <c r="K83" s="1093"/>
      <c r="L83" s="1093"/>
      <c r="M83" s="664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93"/>
      <c r="E84" s="1093"/>
      <c r="F84" s="1093"/>
      <c r="G84" s="1093"/>
      <c r="H84" s="1093"/>
      <c r="I84" s="1093"/>
      <c r="J84" s="1093"/>
      <c r="K84" s="1093"/>
      <c r="L84" s="1093"/>
      <c r="M84" s="664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93"/>
      <c r="E85" s="1093"/>
      <c r="F85" s="1093"/>
      <c r="G85" s="1093"/>
      <c r="H85" s="1093"/>
      <c r="I85" s="1093"/>
      <c r="J85" s="1093"/>
      <c r="K85" s="1093"/>
      <c r="L85" s="1093"/>
      <c r="M85" s="664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93"/>
      <c r="E86" s="1093"/>
      <c r="F86" s="1093"/>
      <c r="G86" s="1093"/>
      <c r="H86" s="1093"/>
      <c r="I86" s="1093"/>
      <c r="J86" s="1093"/>
      <c r="K86" s="1093"/>
      <c r="L86" s="1093"/>
      <c r="M86" s="664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93"/>
      <c r="E87" s="1093"/>
      <c r="F87" s="1093"/>
      <c r="G87" s="1093"/>
      <c r="H87" s="1093"/>
      <c r="I87" s="1093"/>
      <c r="J87" s="1093"/>
      <c r="K87" s="1093"/>
      <c r="L87" s="1093"/>
      <c r="M87" s="664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93"/>
      <c r="E88" s="1093"/>
      <c r="F88" s="1093"/>
      <c r="G88" s="1093"/>
      <c r="H88" s="1093"/>
      <c r="I88" s="1093"/>
      <c r="J88" s="1093"/>
      <c r="K88" s="1093"/>
      <c r="L88" s="1093"/>
      <c r="M88" s="664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93"/>
      <c r="E89" s="1093"/>
      <c r="F89" s="1093"/>
      <c r="G89" s="1093"/>
      <c r="H89" s="1093"/>
      <c r="I89" s="1093"/>
      <c r="J89" s="1093"/>
      <c r="K89" s="1093"/>
      <c r="L89" s="1093"/>
      <c r="M89" s="664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93"/>
      <c r="E90" s="1093"/>
      <c r="F90" s="1093"/>
      <c r="G90" s="1093"/>
      <c r="H90" s="1093"/>
      <c r="I90" s="1093"/>
      <c r="J90" s="1093"/>
      <c r="K90" s="1093"/>
      <c r="L90" s="1093"/>
      <c r="M90" s="664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93"/>
      <c r="E91" s="1093"/>
      <c r="F91" s="1093"/>
      <c r="G91" s="1093"/>
      <c r="H91" s="1093"/>
      <c r="I91" s="1093"/>
      <c r="J91" s="1093"/>
      <c r="K91" s="1093"/>
      <c r="L91" s="1093"/>
      <c r="M91" s="664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93"/>
      <c r="E92" s="1093"/>
      <c r="F92" s="1093"/>
      <c r="G92" s="1093"/>
      <c r="H92" s="1093"/>
      <c r="I92" s="1093"/>
      <c r="J92" s="1093"/>
      <c r="K92" s="1093"/>
      <c r="L92" s="1093"/>
      <c r="M92" s="664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93"/>
      <c r="E93" s="1093"/>
      <c r="F93" s="1093"/>
      <c r="G93" s="1093"/>
      <c r="H93" s="1093"/>
      <c r="I93" s="1093"/>
      <c r="J93" s="1093"/>
      <c r="K93" s="1093"/>
      <c r="L93" s="1093"/>
      <c r="M93" s="664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93"/>
      <c r="E94" s="1093"/>
      <c r="F94" s="1093"/>
      <c r="G94" s="1093"/>
      <c r="H94" s="1093"/>
      <c r="I94" s="1093"/>
      <c r="J94" s="1093"/>
      <c r="K94" s="1093"/>
      <c r="L94" s="1093"/>
      <c r="M94" s="664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93"/>
      <c r="E95" s="1093"/>
      <c r="F95" s="1093"/>
      <c r="G95" s="1093"/>
      <c r="H95" s="1093"/>
      <c r="I95" s="1093"/>
      <c r="J95" s="1093"/>
      <c r="K95" s="1093"/>
      <c r="L95" s="1093"/>
      <c r="M95" s="664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93"/>
      <c r="E96" s="1093"/>
      <c r="F96" s="1093"/>
      <c r="G96" s="1093"/>
      <c r="H96" s="1093"/>
      <c r="I96" s="1093"/>
      <c r="J96" s="1093"/>
      <c r="K96" s="1093"/>
      <c r="L96" s="1093"/>
      <c r="M96" s="664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93"/>
      <c r="E97" s="1093"/>
      <c r="F97" s="1093"/>
      <c r="G97" s="1093"/>
      <c r="H97" s="1093"/>
      <c r="I97" s="1093"/>
      <c r="J97" s="1093"/>
      <c r="K97" s="1093"/>
      <c r="L97" s="1093"/>
      <c r="M97" s="664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93"/>
      <c r="E98" s="1093"/>
      <c r="F98" s="1093"/>
      <c r="G98" s="1093"/>
      <c r="H98" s="1093"/>
      <c r="I98" s="1093"/>
      <c r="J98" s="1093"/>
      <c r="K98" s="1093"/>
      <c r="L98" s="1093"/>
      <c r="M98" s="664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93"/>
      <c r="E99" s="1093"/>
      <c r="F99" s="1093"/>
      <c r="G99" s="1093"/>
      <c r="H99" s="1093"/>
      <c r="I99" s="1093"/>
      <c r="J99" s="1093"/>
      <c r="K99" s="1093"/>
      <c r="L99" s="1093"/>
      <c r="M99" s="664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93"/>
      <c r="E100" s="1093"/>
      <c r="F100" s="1093"/>
      <c r="G100" s="1093"/>
      <c r="H100" s="1093"/>
      <c r="I100" s="1093"/>
      <c r="J100" s="1093"/>
      <c r="K100" s="1093"/>
      <c r="L100" s="1093"/>
      <c r="M100" s="664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93"/>
      <c r="E101" s="1093"/>
      <c r="F101" s="1093"/>
      <c r="G101" s="1093"/>
      <c r="H101" s="1093"/>
      <c r="I101" s="1093"/>
      <c r="J101" s="1093"/>
      <c r="K101" s="1093"/>
      <c r="L101" s="1093"/>
      <c r="M101" s="664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93"/>
      <c r="E102" s="1093"/>
      <c r="F102" s="1093"/>
      <c r="G102" s="1093"/>
      <c r="H102" s="1093"/>
      <c r="I102" s="1093"/>
      <c r="J102" s="1093"/>
      <c r="K102" s="1093"/>
      <c r="L102" s="1093"/>
      <c r="M102" s="664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93"/>
      <c r="E103" s="1093"/>
      <c r="F103" s="1093"/>
      <c r="G103" s="1093"/>
      <c r="H103" s="1093"/>
      <c r="I103" s="1093"/>
      <c r="J103" s="1093"/>
      <c r="K103" s="1093"/>
      <c r="L103" s="1093"/>
      <c r="M103" s="664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101" t="s">
        <v>103</v>
      </c>
      <c r="C105" s="1101"/>
      <c r="D105" s="1101"/>
      <c r="E105" s="1101"/>
      <c r="F105" s="1101"/>
      <c r="G105" s="1101"/>
      <c r="H105" s="1101"/>
      <c r="I105" s="1101"/>
      <c r="J105" s="1101"/>
      <c r="K105" s="1101"/>
      <c r="L105" s="1101"/>
      <c r="M105" s="1101"/>
      <c r="N105" s="1101"/>
      <c r="O105" s="1101"/>
      <c r="P105" s="1101"/>
      <c r="Q105" s="1101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 JUNHO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148</v>
      </c>
      <c r="C160" s="74"/>
      <c r="D160" s="74"/>
      <c r="J160" s="74"/>
      <c r="R160" s="262"/>
    </row>
    <row r="161" spans="1:246" ht="16.5" customHeight="1">
      <c r="B161" s="223" t="s">
        <v>149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164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171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105" t="s">
        <v>147</v>
      </c>
      <c r="C168" s="1106"/>
      <c r="D168" s="1106"/>
      <c r="E168" s="1106"/>
      <c r="F168" s="1106"/>
      <c r="G168" s="1106"/>
      <c r="H168" s="1106"/>
      <c r="I168" s="1106"/>
      <c r="J168" s="1106"/>
      <c r="K168" s="1106"/>
      <c r="L168" s="1106"/>
      <c r="M168" s="1106"/>
      <c r="N168" s="1106"/>
      <c r="O168" s="1106"/>
      <c r="P168" s="1106"/>
      <c r="Q168" s="1107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231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239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238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240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234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242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241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237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844" t="s">
        <v>1</v>
      </c>
      <c r="C187" s="844"/>
      <c r="D187" s="411" t="s">
        <v>7</v>
      </c>
      <c r="E187" s="840" t="s">
        <v>8</v>
      </c>
      <c r="F187" s="841"/>
      <c r="G187" s="841"/>
      <c r="H187" s="841"/>
      <c r="I187" s="841"/>
      <c r="J187" s="841"/>
      <c r="K187" s="841"/>
      <c r="L187" s="842"/>
      <c r="M187" s="412" t="s">
        <v>203</v>
      </c>
      <c r="N187" s="412" t="s">
        <v>3</v>
      </c>
      <c r="O187" s="411" t="s">
        <v>165</v>
      </c>
      <c r="P187" s="411" t="s">
        <v>167</v>
      </c>
      <c r="Q187" s="411" t="s">
        <v>2</v>
      </c>
      <c r="R187" s="533"/>
    </row>
    <row r="188" spans="1:246" s="180" customFormat="1" ht="22.5" customHeight="1">
      <c r="A188" s="534"/>
      <c r="B188" s="1097">
        <v>1</v>
      </c>
      <c r="C188" s="1097"/>
      <c r="D188" s="166">
        <v>3</v>
      </c>
      <c r="E188" s="1017" t="s">
        <v>121</v>
      </c>
      <c r="F188" s="1018"/>
      <c r="G188" s="1018"/>
      <c r="H188" s="1018"/>
      <c r="I188" s="1018"/>
      <c r="J188" s="1018"/>
      <c r="K188" s="1018"/>
      <c r="L188" s="1019"/>
      <c r="M188" s="419" t="s">
        <v>168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097">
        <v>2</v>
      </c>
      <c r="C189" s="1097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168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097">
        <v>3</v>
      </c>
      <c r="C190" s="1097"/>
      <c r="D190" s="166">
        <v>2</v>
      </c>
      <c r="E190" s="1017" t="s">
        <v>170</v>
      </c>
      <c r="F190" s="1018"/>
      <c r="G190" s="1018"/>
      <c r="H190" s="1018"/>
      <c r="I190" s="1018"/>
      <c r="J190" s="1018"/>
      <c r="K190" s="1018"/>
      <c r="L190" s="1019"/>
      <c r="M190" s="419" t="s">
        <v>243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101" t="s">
        <v>103</v>
      </c>
      <c r="C193" s="1101"/>
      <c r="D193" s="1101"/>
      <c r="E193" s="1101"/>
      <c r="F193" s="1101"/>
      <c r="G193" s="1101"/>
      <c r="H193" s="1101"/>
      <c r="I193" s="1101"/>
      <c r="J193" s="1101"/>
      <c r="K193" s="1101"/>
      <c r="L193" s="1101"/>
      <c r="M193" s="1101"/>
      <c r="N193" s="1101"/>
      <c r="O193" s="1101"/>
      <c r="P193" s="1101"/>
      <c r="Q193" s="1101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 JUNHO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CTvZQ04TqoVfqmFZlxu+XpCWCJshQwAuaAPvSKHPNqgB9fjLe1CnuIzTMN+am4F8WVq2FR1h9h/DnRlu+vhXSA==" saltValue="KhwcYKO7M07SMXz9ARgkBw==" spinCount="100000" sheet="1" objects="1" scenarios="1"/>
  <mergeCells count="106"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34" priority="55" stopIfTrue="1" operator="equal">
      <formula>""</formula>
    </cfRule>
  </conditionalFormatting>
  <conditionalFormatting sqref="B63:C103 B15:C57">
    <cfRule type="cellIs" dxfId="33" priority="54" stopIfTrue="1" operator="equal">
      <formula>0</formula>
    </cfRule>
  </conditionalFormatting>
  <conditionalFormatting sqref="M188:M190 E22:L57 E15:L20 D15:D57 D51:L51 M15:N57 D63:N103">
    <cfRule type="cellIs" dxfId="32" priority="53" stopIfTrue="1" operator="equal">
      <formula>0</formula>
    </cfRule>
  </conditionalFormatting>
  <conditionalFormatting sqref="F8 D10:F10">
    <cfRule type="cellIs" dxfId="31" priority="16" stopIfTrue="1" operator="equal">
      <formula>""</formula>
    </cfRule>
  </conditionalFormatting>
  <conditionalFormatting sqref="D10:F10">
    <cfRule type="cellIs" dxfId="30" priority="5" stopIfTrue="1" operator="equal">
      <formula>""</formula>
    </cfRule>
  </conditionalFormatting>
  <conditionalFormatting sqref="D10 F8:Q8">
    <cfRule type="cellIs" dxfId="29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9.140625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customWidth="1"/>
    <col min="19" max="19" width="47.140625" style="58" customWidth="1"/>
    <col min="20" max="20" width="27.140625" style="58" customWidth="1"/>
    <col min="21" max="21" width="33.140625" style="58" customWidth="1"/>
    <col min="22" max="16384" width="9.140625" style="58"/>
  </cols>
  <sheetData>
    <row r="1" spans="1:237" s="57" customFormat="1" ht="8.25" customHeight="1">
      <c r="A1" s="518"/>
      <c r="B1" s="74"/>
      <c r="G1" s="74"/>
      <c r="H1" s="74"/>
      <c r="M1" s="256"/>
    </row>
    <row r="2" spans="1:237" s="57" customFormat="1" ht="45" customHeight="1">
      <c r="A2" s="518"/>
      <c r="B2" s="74"/>
      <c r="G2" s="74"/>
      <c r="H2" s="74"/>
      <c r="M2" s="256"/>
    </row>
    <row r="3" spans="1:237" s="57" customFormat="1" ht="12.75" customHeight="1">
      <c r="A3" s="492"/>
      <c r="B3" s="74"/>
      <c r="G3" s="74"/>
      <c r="H3" s="74"/>
      <c r="M3" s="256"/>
    </row>
    <row r="4" spans="1:237" s="57" customFormat="1" ht="12.75" customHeight="1">
      <c r="A4" s="492"/>
      <c r="B4" s="74"/>
      <c r="G4" s="74"/>
      <c r="H4" s="74"/>
      <c r="M4" s="256"/>
    </row>
    <row r="5" spans="1:237" s="57" customFormat="1" ht="12.75" customHeight="1">
      <c r="A5" s="492"/>
      <c r="B5" s="74"/>
      <c r="G5" s="74"/>
      <c r="H5" s="74"/>
      <c r="M5" s="256"/>
    </row>
    <row r="6" spans="1:237" s="57" customFormat="1" ht="12.75" customHeight="1">
      <c r="A6" s="492"/>
      <c r="B6" s="74"/>
      <c r="G6" s="74"/>
      <c r="H6" s="74"/>
      <c r="M6" s="256"/>
    </row>
    <row r="7" spans="1:237" s="57" customFormat="1" ht="19.5" customHeight="1">
      <c r="A7" s="492"/>
      <c r="B7" s="1110" t="s">
        <v>368</v>
      </c>
      <c r="C7" s="1110"/>
      <c r="D7" s="1110"/>
      <c r="E7" s="1110"/>
      <c r="F7" s="1110"/>
      <c r="G7" s="1110"/>
      <c r="H7" s="1110"/>
      <c r="I7" s="1110"/>
      <c r="J7" s="1110"/>
      <c r="K7" s="1110"/>
      <c r="L7" s="1110"/>
      <c r="M7" s="256"/>
      <c r="O7" s="233"/>
    </row>
    <row r="8" spans="1:237" s="237" customFormat="1" ht="6" customHeight="1">
      <c r="A8" s="639"/>
      <c r="B8" s="609"/>
      <c r="C8" s="609"/>
      <c r="D8" s="609"/>
      <c r="E8" s="609"/>
      <c r="F8" s="609"/>
      <c r="G8" s="607"/>
      <c r="H8" s="610"/>
      <c r="I8" s="607"/>
      <c r="J8" s="607"/>
      <c r="K8" s="610"/>
      <c r="L8" s="610"/>
      <c r="M8" s="256"/>
      <c r="O8" s="238"/>
    </row>
    <row r="9" spans="1:237" s="14" customFormat="1" ht="20.25" customHeight="1">
      <c r="A9" s="637"/>
      <c r="B9" s="595" t="s">
        <v>150</v>
      </c>
      <c r="C9" s="638"/>
      <c r="D9" s="638"/>
      <c r="E9" s="427"/>
      <c r="F9" s="427"/>
      <c r="G9" s="855"/>
      <c r="H9" s="855"/>
      <c r="I9" s="855"/>
      <c r="J9" s="855"/>
      <c r="K9" s="855"/>
      <c r="L9" s="855"/>
      <c r="M9" s="256"/>
      <c r="N9" s="57"/>
      <c r="O9" s="57"/>
      <c r="P9" s="57"/>
      <c r="R9" s="57"/>
      <c r="S9" s="57"/>
      <c r="T9" s="57"/>
    </row>
    <row r="10" spans="1:237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  <c r="Q10" s="692">
        <f>DADOS!H3</f>
        <v>1</v>
      </c>
    </row>
    <row r="11" spans="1:237" s="57" customFormat="1" ht="20.25" customHeight="1">
      <c r="A11" s="492"/>
      <c r="B11" s="428" t="s">
        <v>61</v>
      </c>
      <c r="C11" s="428"/>
      <c r="D11" s="428"/>
      <c r="E11" s="431"/>
      <c r="F11" s="856"/>
      <c r="G11" s="856"/>
      <c r="H11" s="539"/>
      <c r="J11" s="427"/>
      <c r="L11" s="427"/>
      <c r="Q11" s="823">
        <f>DADOS!H4</f>
        <v>2</v>
      </c>
    </row>
    <row r="12" spans="1:237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  <c r="Q12" s="823">
        <f>DADOS!H5</f>
        <v>3</v>
      </c>
    </row>
    <row r="13" spans="1:237" s="57" customFormat="1" ht="19.5" customHeight="1">
      <c r="A13" s="492"/>
      <c r="B13" s="208" t="s">
        <v>144</v>
      </c>
      <c r="C13" s="207"/>
      <c r="D13" s="207"/>
      <c r="E13" s="857" t="str">
        <f>IF(SUM(K16:K49)=0,"",(SUM(K16:K49)))</f>
        <v/>
      </c>
      <c r="F13" s="857"/>
      <c r="G13" s="857"/>
      <c r="H13" s="427"/>
      <c r="K13" s="448"/>
      <c r="L13" s="448"/>
      <c r="M13" s="256"/>
      <c r="Q13" s="823">
        <f>DADOS!H6</f>
        <v>4</v>
      </c>
    </row>
    <row r="14" spans="1:237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  <c r="Q14" s="823">
        <f>DADOS!H7</f>
        <v>5</v>
      </c>
    </row>
    <row r="15" spans="1:237" s="20" customFormat="1" ht="36.75" customHeight="1">
      <c r="A15" s="496"/>
      <c r="B15" s="584" t="s">
        <v>1</v>
      </c>
      <c r="C15" s="421"/>
      <c r="D15" s="421"/>
      <c r="E15" s="635" t="s">
        <v>124</v>
      </c>
      <c r="F15" s="635" t="s">
        <v>125</v>
      </c>
      <c r="G15" s="582" t="s">
        <v>126</v>
      </c>
      <c r="H15" s="593" t="s">
        <v>139</v>
      </c>
      <c r="I15" s="585" t="s">
        <v>192</v>
      </c>
      <c r="J15" s="592" t="s">
        <v>191</v>
      </c>
      <c r="K15" s="594" t="s">
        <v>127</v>
      </c>
      <c r="L15" s="620" t="s">
        <v>2</v>
      </c>
      <c r="M15" s="487"/>
      <c r="Q15" s="823">
        <f>DADOS!H8</f>
        <v>6</v>
      </c>
    </row>
    <row r="16" spans="1:237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8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tr">
        <f>DADOS!B4</f>
        <v>TT-I</v>
      </c>
      <c r="O16" s="286">
        <f>DADOS!C4</f>
        <v>406.5</v>
      </c>
      <c r="P16" s="76"/>
      <c r="Q16" s="823">
        <f>DADOS!H9</f>
        <v>7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8" t="str">
        <f t="shared" si="1"/>
        <v/>
      </c>
      <c r="K17" s="436" t="str">
        <f t="shared" si="2"/>
        <v/>
      </c>
      <c r="L17" s="432"/>
      <c r="M17" s="488"/>
      <c r="N17" s="285" t="str">
        <f>DADOS!B5</f>
        <v>TT-II</v>
      </c>
      <c r="O17" s="286">
        <f>DADOS!C5</f>
        <v>812.1</v>
      </c>
      <c r="P17" s="76"/>
      <c r="Q17" s="823">
        <f>DADOS!H10</f>
        <v>8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8" t="str">
        <f t="shared" si="1"/>
        <v/>
      </c>
      <c r="K18" s="436" t="str">
        <f t="shared" si="2"/>
        <v/>
      </c>
      <c r="L18" s="432"/>
      <c r="M18" s="488"/>
      <c r="N18" s="285" t="str">
        <f>DADOS!B6</f>
        <v>TT-III</v>
      </c>
      <c r="O18" s="286">
        <f>DADOS!C6</f>
        <v>1136.4000000000001</v>
      </c>
      <c r="P18" s="145"/>
      <c r="Q18" s="823">
        <f>DADOS!H11</f>
        <v>9</v>
      </c>
      <c r="IB18" s="60"/>
    </row>
    <row r="19" spans="1:237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8" t="str">
        <f t="shared" si="1"/>
        <v/>
      </c>
      <c r="K19" s="436" t="str">
        <f t="shared" si="2"/>
        <v/>
      </c>
      <c r="L19" s="432"/>
      <c r="M19" s="488"/>
      <c r="N19" s="285" t="str">
        <f>DADOS!B7</f>
        <v>TT-IV</v>
      </c>
      <c r="O19" s="286">
        <f>DADOS!C7</f>
        <v>2871.9</v>
      </c>
      <c r="P19" s="145"/>
      <c r="Q19" s="823">
        <f>DADOS!H12</f>
        <v>10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98" t="str">
        <f t="shared" si="1"/>
        <v/>
      </c>
      <c r="K20" s="152" t="str">
        <f t="shared" si="2"/>
        <v/>
      </c>
      <c r="L20" s="432"/>
      <c r="M20" s="488"/>
      <c r="N20" s="285" t="str">
        <f>DADOS!B8</f>
        <v>TT-IV-A</v>
      </c>
      <c r="O20" s="286">
        <f>DADOS!C8</f>
        <v>4705.2</v>
      </c>
      <c r="P20" s="145"/>
      <c r="Q20" s="823">
        <f>DADOS!H13</f>
        <v>11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8" t="str">
        <f t="shared" si="1"/>
        <v/>
      </c>
      <c r="K21" s="152" t="str">
        <f t="shared" si="2"/>
        <v/>
      </c>
      <c r="L21" s="432"/>
      <c r="M21" s="488"/>
      <c r="N21" s="285" t="str">
        <f>DADOS!B9</f>
        <v>TT-V</v>
      </c>
      <c r="O21" s="286">
        <f>DADOS!C9</f>
        <v>6819.3</v>
      </c>
      <c r="P21" s="145"/>
      <c r="Q21" s="823">
        <f>DADOS!H14</f>
        <v>12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8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823">
        <f>DADOS!H15</f>
        <v>13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8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823">
        <f>DADOS!H16</f>
        <v>14</v>
      </c>
      <c r="IB23" s="58" t="str">
        <f>IF(IA23&lt;&gt;0,IA23,"")</f>
        <v/>
      </c>
    </row>
    <row r="24" spans="1:237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8" t="str">
        <f t="shared" si="1"/>
        <v/>
      </c>
      <c r="K24" s="152" t="str">
        <f t="shared" si="2"/>
        <v/>
      </c>
      <c r="L24" s="432"/>
      <c r="M24" s="488"/>
      <c r="Q24" s="823">
        <f>DADOS!H17</f>
        <v>15</v>
      </c>
    </row>
    <row r="25" spans="1:237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8" t="str">
        <f t="shared" si="1"/>
        <v/>
      </c>
      <c r="K25" s="152" t="str">
        <f t="shared" si="2"/>
        <v/>
      </c>
      <c r="L25" s="432"/>
      <c r="M25" s="488"/>
      <c r="P25" s="146"/>
      <c r="Q25" s="823">
        <f>DADOS!H18</f>
        <v>16</v>
      </c>
      <c r="IB25" s="58" t="str">
        <f>IF(IA25&lt;&gt;0,IA25,"")</f>
        <v/>
      </c>
    </row>
    <row r="26" spans="1:237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8" t="str">
        <f t="shared" si="1"/>
        <v/>
      </c>
      <c r="K26" s="152" t="str">
        <f t="shared" si="2"/>
        <v/>
      </c>
      <c r="L26" s="432"/>
      <c r="M26" s="488"/>
      <c r="Q26" s="823">
        <f>DADOS!H19</f>
        <v>17</v>
      </c>
    </row>
    <row r="27" spans="1:237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8" t="str">
        <f t="shared" si="1"/>
        <v/>
      </c>
      <c r="K27" s="152" t="str">
        <f t="shared" si="2"/>
        <v/>
      </c>
      <c r="L27" s="432"/>
      <c r="M27" s="488"/>
      <c r="Q27" s="823">
        <f>DADOS!H20</f>
        <v>18</v>
      </c>
    </row>
    <row r="28" spans="1:237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8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823">
        <f>DADOS!H21</f>
        <v>19</v>
      </c>
      <c r="IB28" s="58" t="str">
        <f>IF(IA28&lt;&gt;0,IA28,"")</f>
        <v/>
      </c>
    </row>
    <row r="29" spans="1:237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8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823">
        <f>DADOS!H22</f>
        <v>20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8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823">
        <f>DADOS!H23</f>
        <v>21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8" t="str">
        <f t="shared" si="1"/>
        <v/>
      </c>
      <c r="K31" s="152" t="str">
        <f t="shared" si="2"/>
        <v/>
      </c>
      <c r="L31" s="432"/>
      <c r="M31" s="488"/>
      <c r="P31" s="145"/>
      <c r="Q31" s="823">
        <f>DADOS!H24</f>
        <v>22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8" t="str">
        <f t="shared" si="1"/>
        <v/>
      </c>
      <c r="K32" s="152" t="str">
        <f t="shared" si="2"/>
        <v/>
      </c>
      <c r="L32" s="432"/>
      <c r="M32" s="488"/>
      <c r="P32" s="146"/>
      <c r="Q32" s="823">
        <f>DADOS!H25</f>
        <v>23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8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823">
        <f>DADOS!H26</f>
        <v>24</v>
      </c>
      <c r="IB33" s="58" t="str">
        <f>IF(IA33&lt;&gt;0,IA33,"")</f>
        <v/>
      </c>
    </row>
    <row r="34" spans="1:236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8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823">
        <f>DADOS!H27</f>
        <v>25</v>
      </c>
    </row>
    <row r="35" spans="1:236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8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823">
        <f>DADOS!H28</f>
        <v>26</v>
      </c>
      <c r="IB35" s="58" t="str">
        <f>IF(IA35&lt;&gt;0,IA35,"")</f>
        <v/>
      </c>
    </row>
    <row r="36" spans="1:236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8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823">
        <f>DADOS!H29</f>
        <v>27</v>
      </c>
    </row>
    <row r="37" spans="1:236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8" t="str">
        <f t="shared" si="1"/>
        <v/>
      </c>
      <c r="K37" s="152" t="str">
        <f t="shared" si="2"/>
        <v/>
      </c>
      <c r="L37" s="432"/>
      <c r="M37" s="488"/>
      <c r="Q37" s="823">
        <f>DADOS!H30</f>
        <v>28</v>
      </c>
    </row>
    <row r="38" spans="1:236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8" t="str">
        <f t="shared" si="1"/>
        <v/>
      </c>
      <c r="K38" s="152" t="str">
        <f t="shared" si="2"/>
        <v/>
      </c>
      <c r="L38" s="432"/>
      <c r="M38" s="488"/>
      <c r="Q38" s="823">
        <f>DADOS!H31</f>
        <v>29</v>
      </c>
    </row>
    <row r="39" spans="1:236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8" t="str">
        <f t="shared" si="1"/>
        <v/>
      </c>
      <c r="K39" s="152" t="str">
        <f t="shared" si="2"/>
        <v/>
      </c>
      <c r="L39" s="432"/>
      <c r="M39" s="488"/>
      <c r="Q39" s="823">
        <f>DADOS!H32</f>
        <v>30</v>
      </c>
    </row>
    <row r="40" spans="1:236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8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823">
        <f>DADOS!H33</f>
        <v>31</v>
      </c>
      <c r="IB40" s="58" t="str">
        <f>IF(IA40&lt;&gt;0,IA40,"")</f>
        <v/>
      </c>
    </row>
    <row r="41" spans="1:236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8" t="str">
        <f t="shared" si="1"/>
        <v/>
      </c>
      <c r="K41" s="152" t="str">
        <f t="shared" si="2"/>
        <v/>
      </c>
      <c r="L41" s="432"/>
      <c r="M41" s="488"/>
      <c r="N41" s="138"/>
      <c r="O41" s="138"/>
      <c r="Q41" s="823">
        <f>DADOS!H34</f>
        <v>32</v>
      </c>
    </row>
    <row r="42" spans="1:236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8" t="str">
        <f t="shared" si="1"/>
        <v/>
      </c>
      <c r="K42" s="152" t="str">
        <f t="shared" si="2"/>
        <v/>
      </c>
      <c r="L42" s="432"/>
      <c r="M42" s="488"/>
      <c r="Q42" s="823">
        <f>DADOS!H35</f>
        <v>33</v>
      </c>
    </row>
    <row r="43" spans="1:236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8" t="str">
        <f t="shared" si="1"/>
        <v/>
      </c>
      <c r="K43" s="152" t="str">
        <f t="shared" si="2"/>
        <v/>
      </c>
      <c r="L43" s="432"/>
      <c r="M43" s="488"/>
      <c r="Q43" s="823">
        <f>DADOS!H36</f>
        <v>34</v>
      </c>
    </row>
    <row r="44" spans="1:236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8" t="str">
        <f t="shared" si="1"/>
        <v/>
      </c>
      <c r="K44" s="152" t="str">
        <f t="shared" si="2"/>
        <v/>
      </c>
      <c r="L44" s="432"/>
      <c r="M44" s="488"/>
      <c r="Q44" s="823">
        <f>DADOS!H37</f>
        <v>35</v>
      </c>
    </row>
    <row r="45" spans="1:236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8" t="str">
        <f t="shared" si="1"/>
        <v/>
      </c>
      <c r="K45" s="152" t="str">
        <f t="shared" si="2"/>
        <v/>
      </c>
      <c r="L45" s="432"/>
      <c r="M45" s="488"/>
      <c r="Q45" s="823">
        <f>DADOS!H38</f>
        <v>36</v>
      </c>
    </row>
    <row r="46" spans="1:236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8" t="str">
        <f t="shared" si="1"/>
        <v/>
      </c>
      <c r="K46" s="152" t="str">
        <f t="shared" si="2"/>
        <v/>
      </c>
      <c r="L46" s="432"/>
      <c r="M46" s="488"/>
      <c r="Q46" s="823">
        <f>DADOS!H39</f>
        <v>37</v>
      </c>
    </row>
    <row r="47" spans="1:236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8" t="str">
        <f t="shared" si="1"/>
        <v/>
      </c>
      <c r="K47" s="152" t="str">
        <f t="shared" si="2"/>
        <v/>
      </c>
      <c r="L47" s="432"/>
      <c r="M47" s="488"/>
      <c r="Q47" s="823">
        <f>DADOS!H40</f>
        <v>38</v>
      </c>
    </row>
    <row r="48" spans="1:236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8" t="str">
        <f t="shared" si="1"/>
        <v/>
      </c>
      <c r="K48" s="152" t="str">
        <f t="shared" si="2"/>
        <v/>
      </c>
      <c r="L48" s="432"/>
      <c r="M48" s="488"/>
      <c r="Q48" s="823">
        <f>DADOS!H41</f>
        <v>39</v>
      </c>
    </row>
    <row r="49" spans="1:1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8" t="str">
        <f t="shared" si="1"/>
        <v/>
      </c>
      <c r="K49" s="152" t="str">
        <f t="shared" si="2"/>
        <v/>
      </c>
      <c r="L49" s="432"/>
      <c r="M49" s="488"/>
      <c r="Q49" s="823">
        <f>DADOS!H42</f>
        <v>40</v>
      </c>
    </row>
    <row r="50" spans="1:17" ht="12.75" customHeight="1">
      <c r="B50" s="429" t="str">
        <f>'1-MPN'!B67</f>
        <v>FAPESP,  JUNHO DE 2014</v>
      </c>
      <c r="C50" s="429"/>
      <c r="D50" s="429"/>
      <c r="E50" s="429"/>
      <c r="F50" s="424"/>
      <c r="G50" s="58"/>
      <c r="H50" s="58"/>
      <c r="I50" s="422"/>
      <c r="K50" s="20"/>
    </row>
    <row r="51" spans="1:17" ht="12.75" customHeight="1">
      <c r="L51" s="277"/>
    </row>
    <row r="52" spans="1:17" ht="12.75" customHeight="1">
      <c r="B52" s="58"/>
    </row>
    <row r="53" spans="1:17" ht="12.75" customHeight="1"/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293</v>
      </c>
      <c r="U65" s="58" t="s">
        <v>294</v>
      </c>
    </row>
    <row r="66" spans="20:21" ht="12.75" customHeight="1"/>
    <row r="67" spans="20:21" ht="12.75" customHeight="1">
      <c r="T67" s="693">
        <v>424.8</v>
      </c>
      <c r="U67" s="693">
        <v>474</v>
      </c>
    </row>
    <row r="68" spans="20:21" ht="12.75" customHeight="1">
      <c r="T68" s="693">
        <v>1248.5999999999999</v>
      </c>
      <c r="U68" s="693">
        <v>1392.9</v>
      </c>
    </row>
    <row r="69" spans="20:21" ht="12.75" customHeight="1">
      <c r="T69" s="693">
        <v>1325.7</v>
      </c>
      <c r="U69" s="693">
        <v>1478.7</v>
      </c>
    </row>
    <row r="70" spans="20:21" ht="12.75" customHeight="1">
      <c r="T70" s="693">
        <v>1840.5</v>
      </c>
      <c r="U70" s="693">
        <v>2053.1999999999998</v>
      </c>
    </row>
    <row r="71" spans="20:21" ht="12.75" customHeight="1">
      <c r="T71" s="693">
        <v>2278.1999999999998</v>
      </c>
      <c r="U71" s="693">
        <v>2541.3000000000002</v>
      </c>
    </row>
    <row r="72" spans="20:21" ht="12.75" customHeight="1">
      <c r="T72" s="693">
        <v>4508.1000000000004</v>
      </c>
      <c r="U72" s="693">
        <v>5028.8999999999996</v>
      </c>
    </row>
    <row r="73" spans="20:21" ht="12.75" customHeight="1"/>
    <row r="74" spans="20:21" ht="12.75" customHeight="1">
      <c r="T74" s="693">
        <v>268.2</v>
      </c>
      <c r="U74" s="693">
        <v>299.10000000000002</v>
      </c>
    </row>
    <row r="75" spans="20:21" ht="12.75" customHeight="1">
      <c r="T75" s="693">
        <v>536.4</v>
      </c>
      <c r="U75" s="693">
        <v>598.5</v>
      </c>
    </row>
    <row r="76" spans="20:21" ht="12.75" customHeight="1">
      <c r="T76" s="693">
        <v>750.9</v>
      </c>
      <c r="U76" s="693">
        <v>837.6</v>
      </c>
    </row>
    <row r="77" spans="20:21" ht="12.75" customHeight="1">
      <c r="T77" s="693">
        <v>1898.4</v>
      </c>
      <c r="U77" s="693">
        <v>2117.6999999999998</v>
      </c>
    </row>
    <row r="78" spans="20:21" ht="12.75" customHeight="1">
      <c r="T78" s="693">
        <v>3110.4</v>
      </c>
      <c r="U78" s="693">
        <v>3469.8</v>
      </c>
    </row>
    <row r="79" spans="20:21" ht="12.75" customHeight="1">
      <c r="T79" s="693">
        <v>4508.1000000000004</v>
      </c>
      <c r="U79" s="693">
        <v>5028.8999999999996</v>
      </c>
    </row>
    <row r="80" spans="20:21" ht="12.75" customHeight="1">
      <c r="T80" s="693">
        <v>429</v>
      </c>
      <c r="U80" s="693">
        <v>478.5</v>
      </c>
    </row>
    <row r="81" spans="1:21" ht="12.75" customHeight="1">
      <c r="T81" s="693">
        <v>643.5</v>
      </c>
      <c r="U81" s="693">
        <v>717.9</v>
      </c>
    </row>
    <row r="82" spans="1:21" ht="12.75" customHeight="1">
      <c r="T82" s="58" t="s">
        <v>295</v>
      </c>
      <c r="U82" s="58" t="s">
        <v>295</v>
      </c>
    </row>
    <row r="83" spans="1:21" ht="18" customHeight="1">
      <c r="B83" s="223" t="s">
        <v>148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149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  <c r="T84" s="693">
        <v>5122.8</v>
      </c>
      <c r="U84" s="693">
        <v>5714.4</v>
      </c>
    </row>
    <row r="85" spans="1:21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21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  <c r="T86" s="693">
        <v>193.2</v>
      </c>
      <c r="U86" s="693">
        <v>215.4</v>
      </c>
    </row>
    <row r="87" spans="1:21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  <c r="T87" s="693">
        <v>386.1</v>
      </c>
      <c r="U87" s="693">
        <v>430.8</v>
      </c>
    </row>
    <row r="88" spans="1:21" s="57" customFormat="1" ht="19.5" customHeight="1">
      <c r="A88" s="492"/>
      <c r="B88" s="1111" t="s">
        <v>248</v>
      </c>
      <c r="C88" s="1111"/>
      <c r="D88" s="1111"/>
      <c r="E88" s="1111"/>
      <c r="F88" s="1111"/>
      <c r="G88" s="1111"/>
      <c r="H88" s="1111"/>
      <c r="I88" s="1111"/>
      <c r="J88" s="608"/>
      <c r="K88" s="608"/>
      <c r="L88" s="608"/>
      <c r="M88" s="256"/>
      <c r="O88" s="233"/>
      <c r="T88" s="694">
        <v>579.29999999999995</v>
      </c>
      <c r="U88" s="694">
        <v>646.20000000000005</v>
      </c>
    </row>
    <row r="89" spans="1:21" s="237" customFormat="1" ht="20.25" customHeight="1">
      <c r="A89" s="639"/>
      <c r="B89" s="1112"/>
      <c r="C89" s="1112"/>
      <c r="D89" s="1112"/>
      <c r="E89" s="1112"/>
      <c r="F89" s="1112"/>
      <c r="G89" s="1113"/>
      <c r="H89" s="1113"/>
      <c r="I89" s="640"/>
      <c r="J89" s="1114"/>
      <c r="K89" s="1114"/>
      <c r="L89" s="610"/>
      <c r="M89" s="506"/>
      <c r="O89" s="238"/>
      <c r="T89" s="695">
        <v>772.2</v>
      </c>
      <c r="U89" s="695">
        <v>861.3</v>
      </c>
    </row>
    <row r="90" spans="1:21" s="237" customFormat="1" ht="17.25" customHeight="1">
      <c r="A90" s="639"/>
      <c r="B90" s="1116" t="s">
        <v>267</v>
      </c>
      <c r="C90" s="1116"/>
      <c r="D90" s="1116"/>
      <c r="E90" s="1116"/>
      <c r="F90" s="1116"/>
      <c r="G90" s="1116"/>
      <c r="H90" s="1116"/>
      <c r="I90" s="1116"/>
      <c r="J90" s="1116"/>
      <c r="K90" s="1116"/>
      <c r="L90" s="1116"/>
      <c r="M90" s="506"/>
      <c r="O90" s="238"/>
      <c r="T90" s="695">
        <v>965.4</v>
      </c>
      <c r="U90" s="695">
        <v>1077</v>
      </c>
    </row>
    <row r="91" spans="1:21" s="237" customFormat="1" ht="17.25" customHeight="1">
      <c r="A91" s="639"/>
      <c r="B91" s="1115" t="s">
        <v>266</v>
      </c>
      <c r="C91" s="1115"/>
      <c r="D91" s="1115"/>
      <c r="E91" s="1115"/>
      <c r="F91" s="1115"/>
      <c r="G91" s="1115"/>
      <c r="H91" s="1115"/>
      <c r="I91" s="1115"/>
      <c r="J91" s="1115"/>
      <c r="K91" s="1115"/>
      <c r="L91" s="1115"/>
      <c r="M91" s="256"/>
      <c r="O91" s="238"/>
      <c r="T91" s="695">
        <v>1544.4</v>
      </c>
      <c r="U91" s="695">
        <v>1722.9</v>
      </c>
    </row>
    <row r="92" spans="1:21" s="237" customFormat="1" ht="6" customHeight="1">
      <c r="A92" s="639"/>
      <c r="B92" s="609"/>
      <c r="C92" s="609"/>
      <c r="D92" s="609"/>
      <c r="E92" s="609"/>
      <c r="F92" s="609"/>
      <c r="G92" s="607"/>
      <c r="H92" s="610"/>
      <c r="I92" s="607"/>
      <c r="J92" s="607"/>
      <c r="K92" s="610"/>
      <c r="L92" s="610"/>
      <c r="M92" s="256"/>
      <c r="O92" s="238"/>
    </row>
    <row r="93" spans="1:21" s="14" customFormat="1" ht="20.25" customHeight="1">
      <c r="A93" s="637"/>
      <c r="B93" s="595" t="s">
        <v>150</v>
      </c>
      <c r="C93" s="638"/>
      <c r="D93" s="638"/>
      <c r="E93" s="427"/>
      <c r="F93" s="427"/>
      <c r="G93" s="855"/>
      <c r="H93" s="855"/>
      <c r="I93" s="855"/>
      <c r="J93" s="855"/>
      <c r="K93" s="855"/>
      <c r="L93" s="855"/>
      <c r="M93" s="256"/>
      <c r="N93" s="57"/>
      <c r="O93" s="57"/>
      <c r="P93" s="57"/>
      <c r="Q93" s="57"/>
      <c r="R93" s="57"/>
      <c r="S93" s="57"/>
      <c r="T93" s="694">
        <v>2475</v>
      </c>
      <c r="U93" s="696">
        <v>2760.9</v>
      </c>
    </row>
    <row r="94" spans="1:21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  <c r="T94" s="694">
        <v>3662.7</v>
      </c>
      <c r="U94" s="694">
        <v>4085.7</v>
      </c>
    </row>
    <row r="95" spans="1:21" s="57" customFormat="1" ht="20.25" customHeight="1">
      <c r="A95" s="492"/>
      <c r="B95" s="604" t="s">
        <v>61</v>
      </c>
      <c r="C95" s="604"/>
      <c r="D95" s="604"/>
      <c r="E95" s="431"/>
      <c r="F95" s="856"/>
      <c r="G95" s="856"/>
      <c r="H95" s="1117" t="s">
        <v>268</v>
      </c>
      <c r="I95" s="1117"/>
      <c r="J95" s="1117"/>
      <c r="K95" s="1117"/>
      <c r="L95" s="1117"/>
      <c r="T95" s="694">
        <v>5122.8</v>
      </c>
      <c r="U95" s="694">
        <v>5714.4</v>
      </c>
    </row>
    <row r="96" spans="1:21" s="57" customFormat="1" ht="7.5" customHeight="1">
      <c r="A96" s="492"/>
      <c r="B96" s="427"/>
      <c r="C96" s="427"/>
      <c r="D96" s="427"/>
      <c r="E96" s="427"/>
      <c r="F96" s="427"/>
      <c r="G96" s="427"/>
      <c r="H96" s="1117"/>
      <c r="I96" s="1117"/>
      <c r="J96" s="1117"/>
      <c r="K96" s="1117"/>
      <c r="L96" s="1117"/>
      <c r="M96" s="256"/>
    </row>
    <row r="97" spans="1:237" s="57" customFormat="1" ht="19.5" customHeight="1">
      <c r="A97" s="492"/>
      <c r="B97" s="208" t="s">
        <v>144</v>
      </c>
      <c r="C97" s="207"/>
      <c r="D97" s="207"/>
      <c r="E97" s="857">
        <f>IF(SUM(K100:K105)=0,"",(SUM(K100:K105)))</f>
        <v>200921.4</v>
      </c>
      <c r="F97" s="857"/>
      <c r="G97" s="857"/>
      <c r="H97" s="1118" t="s">
        <v>269</v>
      </c>
      <c r="I97" s="1119"/>
      <c r="J97" s="1119"/>
      <c r="K97" s="1119"/>
      <c r="L97" s="1119"/>
      <c r="M97" s="256"/>
      <c r="T97" s="694">
        <v>424.8</v>
      </c>
      <c r="U97" s="694">
        <v>474</v>
      </c>
    </row>
    <row r="98" spans="1:237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  <c r="T98" s="694">
        <v>1248.5999999999999</v>
      </c>
      <c r="U98" s="694">
        <v>1392.9</v>
      </c>
    </row>
    <row r="99" spans="1:237" s="20" customFormat="1" ht="36.75" customHeight="1">
      <c r="A99" s="496"/>
      <c r="B99" s="597" t="s">
        <v>1</v>
      </c>
      <c r="C99" s="421"/>
      <c r="D99" s="421"/>
      <c r="E99" s="635" t="s">
        <v>124</v>
      </c>
      <c r="F99" s="635" t="s">
        <v>125</v>
      </c>
      <c r="G99" s="598" t="s">
        <v>126</v>
      </c>
      <c r="H99" s="603" t="s">
        <v>139</v>
      </c>
      <c r="I99" s="596" t="s">
        <v>192</v>
      </c>
      <c r="J99" s="602" t="s">
        <v>191</v>
      </c>
      <c r="K99" s="594" t="s">
        <v>127</v>
      </c>
      <c r="L99" s="620" t="s">
        <v>2</v>
      </c>
      <c r="M99" s="487"/>
      <c r="T99" s="697">
        <v>1840.5</v>
      </c>
      <c r="U99" s="697">
        <v>2053.1999999999998</v>
      </c>
    </row>
    <row r="100" spans="1:237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60"/>
      <c r="I100" s="536">
        <f t="shared" ref="I100:I105" si="3">IF(E100=0,"",INDEX($O$16:$O$30,MATCH(E100,$N$16:$N$30,0)))</f>
        <v>406.5</v>
      </c>
      <c r="J100" s="578">
        <f t="shared" ref="J100:J105" si="4">IF(ISERROR(K100/G100/F100),"",(K100/G100/F100))</f>
        <v>406.5</v>
      </c>
      <c r="K100" s="436">
        <f t="shared" ref="K100:K105" si="5">IF(E100=0,"",IF(E100="TT-I",F100*I100*G100,F100*I100*G100*(H100/40)))</f>
        <v>2439</v>
      </c>
      <c r="L100" s="113"/>
      <c r="M100" s="488"/>
      <c r="N100" s="20"/>
      <c r="O100" s="20"/>
      <c r="P100" s="20"/>
      <c r="Q100" s="20"/>
      <c r="T100" s="693">
        <v>4508.1000000000004</v>
      </c>
      <c r="U100" s="693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61"/>
      <c r="I101" s="430">
        <f t="shared" si="3"/>
        <v>406.5</v>
      </c>
      <c r="J101" s="578">
        <f t="shared" si="4"/>
        <v>406.5</v>
      </c>
      <c r="K101" s="152">
        <f t="shared" si="5"/>
        <v>4878</v>
      </c>
      <c r="L101" s="432"/>
      <c r="M101" s="488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49"/>
      <c r="D102" s="450"/>
      <c r="E102" s="140" t="s">
        <v>152</v>
      </c>
      <c r="F102" s="32">
        <v>2</v>
      </c>
      <c r="G102" s="117">
        <v>12</v>
      </c>
      <c r="H102" s="538">
        <v>16</v>
      </c>
      <c r="I102" s="430">
        <f t="shared" si="3"/>
        <v>812.1</v>
      </c>
      <c r="J102" s="578">
        <f t="shared" si="4"/>
        <v>324.84000000000003</v>
      </c>
      <c r="K102" s="152">
        <f t="shared" si="5"/>
        <v>7796.1600000000008</v>
      </c>
      <c r="L102" s="432"/>
      <c r="M102" s="488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3"/>
        <v>1136.4000000000001</v>
      </c>
      <c r="J103" s="578">
        <f t="shared" si="4"/>
        <v>1136.4000000000001</v>
      </c>
      <c r="K103" s="152">
        <f t="shared" si="5"/>
        <v>13636.800000000001</v>
      </c>
      <c r="L103" s="432"/>
      <c r="M103" s="488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>
        <f t="shared" si="3"/>
        <v>4705.2</v>
      </c>
      <c r="J104" s="578">
        <f t="shared" si="4"/>
        <v>1882.08</v>
      </c>
      <c r="K104" s="152">
        <f t="shared" si="5"/>
        <v>90339.839999999997</v>
      </c>
      <c r="L104" s="432"/>
      <c r="M104" s="488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>
        <f t="shared" si="3"/>
        <v>6819.3</v>
      </c>
      <c r="J105" s="578">
        <f t="shared" si="4"/>
        <v>6819.3</v>
      </c>
      <c r="K105" s="152">
        <f t="shared" si="5"/>
        <v>81831.600000000006</v>
      </c>
      <c r="L105" s="432"/>
      <c r="M105" s="488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122" t="s">
        <v>289</v>
      </c>
      <c r="C107" s="1123"/>
      <c r="D107" s="1123"/>
      <c r="E107" s="1123"/>
      <c r="F107" s="1123"/>
      <c r="G107" s="1123"/>
      <c r="H107" s="1123"/>
      <c r="I107" s="1123"/>
      <c r="J107" s="1123"/>
      <c r="K107" s="1123"/>
      <c r="L107" s="1124"/>
      <c r="N107" s="20"/>
      <c r="O107" s="20"/>
      <c r="P107" s="20"/>
      <c r="Q107" s="20"/>
    </row>
    <row r="108" spans="1:237" ht="21.75" customHeight="1">
      <c r="B108" s="1122" t="s">
        <v>290</v>
      </c>
      <c r="C108" s="1123"/>
      <c r="D108" s="1123"/>
      <c r="E108" s="1123"/>
      <c r="F108" s="1123"/>
      <c r="G108" s="1123"/>
      <c r="H108" s="1123"/>
      <c r="I108" s="1123"/>
      <c r="J108" s="1123"/>
      <c r="K108" s="1123"/>
      <c r="L108" s="1124"/>
    </row>
    <row r="109" spans="1:237" ht="21.75" customHeight="1">
      <c r="B109" s="1122" t="s">
        <v>291</v>
      </c>
      <c r="C109" s="1123"/>
      <c r="D109" s="1123"/>
      <c r="E109" s="1123"/>
      <c r="F109" s="1123"/>
      <c r="G109" s="1123"/>
      <c r="H109" s="1123"/>
      <c r="I109" s="1123"/>
      <c r="J109" s="1123"/>
      <c r="K109" s="1123"/>
      <c r="L109" s="1124"/>
    </row>
    <row r="110" spans="1:237" ht="18" customHeight="1">
      <c r="B110" s="644" t="s">
        <v>283</v>
      </c>
      <c r="C110" s="645"/>
      <c r="D110" s="645"/>
      <c r="E110" s="645"/>
      <c r="F110" s="645"/>
      <c r="G110" s="646"/>
      <c r="H110" s="646"/>
      <c r="I110" s="645"/>
      <c r="J110" s="645"/>
      <c r="K110" s="645"/>
      <c r="L110" s="647"/>
    </row>
    <row r="111" spans="1:237" ht="18" customHeight="1">
      <c r="B111" s="648" t="s">
        <v>284</v>
      </c>
      <c r="C111" s="649"/>
      <c r="D111" s="649"/>
      <c r="E111" s="649"/>
      <c r="F111" s="649"/>
      <c r="G111" s="650"/>
      <c r="H111" s="650"/>
      <c r="I111" s="649"/>
      <c r="J111" s="649"/>
      <c r="K111" s="649"/>
      <c r="L111" s="651"/>
    </row>
    <row r="112" spans="1:237" ht="17.25" customHeight="1">
      <c r="B112" s="644" t="s">
        <v>285</v>
      </c>
      <c r="C112" s="645"/>
      <c r="D112" s="645"/>
      <c r="E112" s="645"/>
      <c r="F112" s="645"/>
      <c r="G112" s="646"/>
      <c r="H112" s="646"/>
      <c r="I112" s="645"/>
      <c r="J112" s="645"/>
      <c r="K112" s="645"/>
      <c r="L112" s="647"/>
    </row>
    <row r="113" spans="1:13" ht="17.25" customHeight="1">
      <c r="B113" s="652" t="s">
        <v>286</v>
      </c>
      <c r="C113" s="653"/>
      <c r="D113" s="653"/>
      <c r="E113" s="653"/>
      <c r="F113" s="653"/>
      <c r="G113" s="119"/>
      <c r="H113" s="119"/>
      <c r="I113" s="653"/>
      <c r="J113" s="653"/>
      <c r="K113" s="653"/>
      <c r="L113" s="654"/>
    </row>
    <row r="114" spans="1:13" ht="17.25" customHeight="1">
      <c r="B114" s="648" t="s">
        <v>287</v>
      </c>
      <c r="C114" s="649"/>
      <c r="D114" s="649"/>
      <c r="E114" s="649"/>
      <c r="F114" s="649"/>
      <c r="G114" s="650"/>
      <c r="H114" s="650"/>
      <c r="I114" s="649"/>
      <c r="J114" s="649"/>
      <c r="K114" s="649"/>
      <c r="L114" s="651"/>
    </row>
    <row r="115" spans="1:13" ht="21.75" customHeight="1">
      <c r="B115" s="656" t="s">
        <v>288</v>
      </c>
      <c r="C115" s="657"/>
      <c r="D115" s="657"/>
      <c r="E115" s="657"/>
      <c r="F115" s="657"/>
      <c r="G115" s="658"/>
      <c r="H115" s="658"/>
      <c r="I115" s="657"/>
      <c r="J115" s="657"/>
      <c r="K115" s="657"/>
      <c r="L115" s="659"/>
    </row>
    <row r="116" spans="1:13" ht="18" customHeight="1">
      <c r="B116" s="644" t="s">
        <v>281</v>
      </c>
      <c r="C116" s="645" t="s">
        <v>279</v>
      </c>
      <c r="D116" s="645"/>
      <c r="E116" s="645"/>
      <c r="F116" s="645"/>
      <c r="G116" s="646"/>
      <c r="H116" s="646"/>
      <c r="I116" s="645"/>
      <c r="J116" s="645"/>
      <c r="K116" s="645"/>
      <c r="L116" s="647"/>
    </row>
    <row r="117" spans="1:13" ht="18" customHeight="1">
      <c r="B117" s="648" t="s">
        <v>280</v>
      </c>
      <c r="C117" s="649"/>
      <c r="D117" s="649"/>
      <c r="E117" s="649"/>
      <c r="F117" s="649"/>
      <c r="G117" s="650"/>
      <c r="H117" s="650"/>
      <c r="I117" s="649"/>
      <c r="J117" s="649"/>
      <c r="K117" s="649"/>
      <c r="L117" s="651"/>
    </row>
    <row r="118" spans="1:13" ht="17.25" customHeight="1">
      <c r="B118" s="656" t="s">
        <v>282</v>
      </c>
      <c r="C118" s="657"/>
      <c r="D118" s="657"/>
      <c r="E118" s="657"/>
      <c r="F118" s="657"/>
      <c r="G118" s="658"/>
      <c r="H118" s="658"/>
      <c r="I118" s="657"/>
      <c r="J118" s="657"/>
      <c r="K118" s="657"/>
      <c r="L118" s="659"/>
    </row>
    <row r="119" spans="1:13" ht="17.25" customHeight="1">
      <c r="B119" s="12"/>
      <c r="C119" s="12"/>
      <c r="D119" s="12"/>
      <c r="E119" s="12"/>
      <c r="F119" s="12"/>
      <c r="G119" s="655"/>
      <c r="H119" s="655"/>
      <c r="I119" s="12"/>
      <c r="J119" s="12"/>
      <c r="K119" s="12"/>
      <c r="L119" s="12"/>
      <c r="M119" s="601"/>
    </row>
    <row r="120" spans="1:13" ht="18.75" customHeight="1">
      <c r="B120" s="641" t="s">
        <v>270</v>
      </c>
      <c r="G120" s="1121" t="s">
        <v>272</v>
      </c>
      <c r="H120" s="1121"/>
      <c r="I120" s="1121"/>
      <c r="J120" s="1121"/>
      <c r="K120" s="1121"/>
      <c r="L120" s="1121"/>
      <c r="M120" s="58"/>
    </row>
    <row r="121" spans="1:13" ht="11.25" customHeight="1">
      <c r="B121" s="58"/>
    </row>
    <row r="122" spans="1:13" ht="18.75" customHeight="1">
      <c r="B122" s="642" t="s">
        <v>271</v>
      </c>
    </row>
    <row r="123" spans="1:13" s="110" customFormat="1" ht="51" customHeight="1">
      <c r="A123" s="643"/>
      <c r="B123" s="1125" t="s">
        <v>274</v>
      </c>
      <c r="C123" s="1125"/>
      <c r="D123" s="1125"/>
      <c r="E123" s="1125"/>
      <c r="F123" s="1125"/>
      <c r="G123" s="1125"/>
      <c r="H123" s="1125"/>
      <c r="I123" s="1125"/>
      <c r="J123" s="1125"/>
      <c r="K123" s="1125"/>
      <c r="L123" s="1125"/>
      <c r="M123" s="546"/>
    </row>
    <row r="124" spans="1:13" s="110" customFormat="1" ht="51" customHeight="1">
      <c r="A124" s="643"/>
      <c r="B124" s="1125" t="s">
        <v>273</v>
      </c>
      <c r="C124" s="1125"/>
      <c r="D124" s="1125"/>
      <c r="E124" s="1125"/>
      <c r="F124" s="1125"/>
      <c r="G124" s="1125"/>
      <c r="H124" s="1125"/>
      <c r="I124" s="1125"/>
      <c r="J124" s="1125"/>
      <c r="K124" s="1125"/>
      <c r="L124" s="1125"/>
      <c r="M124" s="546"/>
    </row>
    <row r="125" spans="1:13" s="110" customFormat="1" ht="61.5" customHeight="1">
      <c r="A125" s="643"/>
      <c r="B125" s="1120" t="s">
        <v>275</v>
      </c>
      <c r="C125" s="1120"/>
      <c r="D125" s="1120"/>
      <c r="E125" s="1120"/>
      <c r="F125" s="1120"/>
      <c r="G125" s="1120"/>
      <c r="H125" s="1120"/>
      <c r="I125" s="1120"/>
      <c r="J125" s="1120"/>
      <c r="K125" s="1120"/>
      <c r="L125" s="1120"/>
      <c r="M125" s="546"/>
    </row>
    <row r="126" spans="1:13" s="110" customFormat="1" ht="51" customHeight="1">
      <c r="A126" s="643"/>
      <c r="B126" s="1120" t="s">
        <v>276</v>
      </c>
      <c r="C126" s="1120"/>
      <c r="D126" s="1120"/>
      <c r="E126" s="1120"/>
      <c r="F126" s="1120"/>
      <c r="G126" s="1120"/>
      <c r="H126" s="1120"/>
      <c r="I126" s="1120"/>
      <c r="J126" s="1120"/>
      <c r="K126" s="1120"/>
      <c r="L126" s="1120"/>
      <c r="M126" s="546"/>
    </row>
    <row r="127" spans="1:13" s="110" customFormat="1" ht="51" customHeight="1">
      <c r="A127" s="643"/>
      <c r="B127" s="1120" t="s">
        <v>277</v>
      </c>
      <c r="C127" s="1120"/>
      <c r="D127" s="1120"/>
      <c r="E127" s="1120"/>
      <c r="F127" s="1120"/>
      <c r="G127" s="1120"/>
      <c r="H127" s="1120"/>
      <c r="I127" s="1120"/>
      <c r="J127" s="1120"/>
      <c r="K127" s="1120"/>
      <c r="L127" s="1120"/>
      <c r="M127" s="546"/>
    </row>
    <row r="128" spans="1:13" s="110" customFormat="1" ht="51" customHeight="1">
      <c r="A128" s="643"/>
      <c r="B128" s="1120" t="s">
        <v>278</v>
      </c>
      <c r="C128" s="1120"/>
      <c r="D128" s="1120"/>
      <c r="E128" s="1120"/>
      <c r="F128" s="1120"/>
      <c r="G128" s="1120"/>
      <c r="H128" s="1120"/>
      <c r="I128" s="1120"/>
      <c r="J128" s="1120"/>
      <c r="K128" s="1120"/>
      <c r="L128" s="1120"/>
      <c r="M128" s="546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VQ5WH43MPWo33OCd/kPrYc9b0NpFqg1bcWScfqCn1gxz2nEbIrJF5L3oIMAOFch3PnEaKJoH/O+rzK/6ADTBoQ==" saltValue="V45p/020HN0yVX+A0xEk/g==" spinCount="100000" sheet="1" objects="1" scenarios="1"/>
  <dataConsolidate/>
  <mergeCells count="25"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  <mergeCell ref="G93:L93"/>
    <mergeCell ref="F95:G95"/>
    <mergeCell ref="E97:G97"/>
    <mergeCell ref="B91:L91"/>
    <mergeCell ref="B90:L90"/>
    <mergeCell ref="H95:L96"/>
    <mergeCell ref="H97:L97"/>
    <mergeCell ref="B7:L7"/>
    <mergeCell ref="G9:L9"/>
    <mergeCell ref="B88:I88"/>
    <mergeCell ref="B89:F89"/>
    <mergeCell ref="G89:H89"/>
    <mergeCell ref="E13:G13"/>
    <mergeCell ref="F11:G11"/>
    <mergeCell ref="J89:K89"/>
  </mergeCells>
  <conditionalFormatting sqref="C9:D9 B100:B105 B16:B49 C93:D93 E100:F105 F16:F49 E17:E49">
    <cfRule type="expression" dxfId="28" priority="38" stopIfTrue="1">
      <formula>$E$16&lt;&gt;"TT-I"</formula>
    </cfRule>
  </conditionalFormatting>
  <conditionalFormatting sqref="E13 E97 K100:K105 K16:K49">
    <cfRule type="cellIs" dxfId="27" priority="37" stopIfTrue="1" operator="equal">
      <formula>""</formula>
    </cfRule>
  </conditionalFormatting>
  <conditionalFormatting sqref="H16:H49 H100:H105">
    <cfRule type="expression" dxfId="26" priority="35" stopIfTrue="1">
      <formula>E16="TT-I"</formula>
    </cfRule>
    <cfRule type="cellIs" dxfId="25" priority="36" stopIfTrue="1" operator="equal">
      <formula>0</formula>
    </cfRule>
  </conditionalFormatting>
  <conditionalFormatting sqref="I100:J105 I16:J49">
    <cfRule type="cellIs" dxfId="24" priority="34" stopIfTrue="1" operator="equal">
      <formula>""</formula>
    </cfRule>
  </conditionalFormatting>
  <conditionalFormatting sqref="G9 G93">
    <cfRule type="cellIs" dxfId="23" priority="32" stopIfTrue="1" operator="equal">
      <formula>""</formula>
    </cfRule>
  </conditionalFormatting>
  <conditionalFormatting sqref="F11 F95">
    <cfRule type="cellIs" dxfId="22" priority="31" stopIfTrue="1" operator="equal">
      <formula>""</formula>
    </cfRule>
  </conditionalFormatting>
  <conditionalFormatting sqref="F11 F95 G9:L9 G93:L93">
    <cfRule type="cellIs" dxfId="21" priority="18" stopIfTrue="1" operator="equal">
      <formula>""</formula>
    </cfRule>
  </conditionalFormatting>
  <conditionalFormatting sqref="E16">
    <cfRule type="expression" dxfId="20" priority="6" stopIfTrue="1">
      <formula>$E$16&lt;&gt;"TT-I"</formula>
    </cfRule>
  </conditionalFormatting>
  <conditionalFormatting sqref="G16:G49">
    <cfRule type="cellIs" dxfId="19" priority="5" operator="equal">
      <formula>""</formula>
    </cfRule>
  </conditionalFormatting>
  <dataValidations xWindow="412" yWindow="591" count="9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allowBlank="1" showInputMessage="1" showErrorMessage="1" promptTitle="EXEMPLO:" prompt="99/99999-9 - (SE FOR PEDIDO INICIAL, NÃO É NECESSÁRIO PREENCHER ESTE CAMPO)." sqref="F11 F95"/>
    <dataValidation type="list" allowBlank="1" showInputMessage="1" showErrorMessage="1" promptTitle="." prompt="CLIQUE E SELECIONE" sqref="H16:H49 H100:H105">
      <formula1>$Q$10:$Q$34</formula1>
    </dataValidation>
    <dataValidation type="list" allowBlank="1" showInputMessage="1" showErrorMessage="1" sqref="G16">
      <formula1>$Q$10:$Q$49</formula1>
    </dataValidation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HY48"/>
  <sheetViews>
    <sheetView showGridLines="0" showRowColHeaders="0" zoomScaleNormal="100" workbookViewId="0"/>
  </sheetViews>
  <sheetFormatPr defaultColWidth="9.140625" defaultRowHeight="0" customHeight="1" zeroHeight="1"/>
  <cols>
    <col min="1" max="1" width="2.28515625" style="489" customWidth="1"/>
    <col min="2" max="2" width="15.7109375" style="74" customWidth="1"/>
    <col min="3" max="3" width="20.85546875" style="58" customWidth="1"/>
    <col min="4" max="4" width="11.7109375" style="58" customWidth="1"/>
    <col min="5" max="5" width="13" style="74" customWidth="1"/>
    <col min="6" max="6" width="17" style="755" customWidth="1"/>
    <col min="7" max="7" width="17" style="58" customWidth="1"/>
    <col min="8" max="8" width="20.140625" style="58" customWidth="1"/>
    <col min="9" max="9" width="14.42578125" style="58" customWidth="1"/>
    <col min="10" max="10" width="1.85546875" style="601" customWidth="1"/>
    <col min="11" max="11" width="15" style="58" hidden="1" customWidth="1"/>
    <col min="12" max="12" width="14.85546875" style="58" hidden="1" customWidth="1"/>
    <col min="13" max="13" width="23.42578125" style="58" hidden="1" customWidth="1"/>
    <col min="14" max="14" width="11.140625" style="58" hidden="1" customWidth="1"/>
    <col min="15" max="15" width="9.7109375" style="58" hidden="1" customWidth="1"/>
    <col min="16" max="16" width="10.5703125" style="58" customWidth="1"/>
    <col min="17" max="17" width="11.28515625" style="58" customWidth="1"/>
    <col min="18" max="43" width="9.140625" style="58"/>
    <col min="44" max="44" width="6.42578125" style="58" customWidth="1"/>
    <col min="45" max="45" width="6" style="58" customWidth="1"/>
    <col min="46" max="46" width="4.28515625" style="58" customWidth="1"/>
    <col min="47" max="53" width="9.140625" style="58"/>
    <col min="54" max="56" width="9.5703125" style="58" customWidth="1"/>
    <col min="57" max="59" width="9.28515625" style="58" customWidth="1"/>
    <col min="60" max="60" width="6.42578125" style="58" customWidth="1"/>
    <col min="61" max="61" width="9.140625" style="58"/>
    <col min="62" max="64" width="5.42578125" style="58" customWidth="1"/>
    <col min="65" max="65" width="3.42578125" style="58" customWidth="1"/>
    <col min="66" max="66" width="9.140625" style="58"/>
    <col min="67" max="67" width="4.85546875" style="58" customWidth="1"/>
    <col min="68" max="16384" width="9.140625" style="58"/>
  </cols>
  <sheetData>
    <row r="1" spans="1:233" s="57" customFormat="1" ht="6.75" customHeight="1">
      <c r="A1" s="518"/>
      <c r="B1" s="74"/>
      <c r="E1" s="74"/>
      <c r="F1" s="755"/>
      <c r="J1" s="256"/>
    </row>
    <row r="2" spans="1:233" s="57" customFormat="1" ht="12.75" customHeight="1">
      <c r="A2" s="492"/>
      <c r="B2" s="74"/>
      <c r="E2" s="74"/>
      <c r="F2" s="755"/>
      <c r="J2" s="256"/>
    </row>
    <row r="3" spans="1:233" s="57" customFormat="1" ht="12.75" customHeight="1">
      <c r="A3" s="492"/>
      <c r="B3" s="74"/>
      <c r="E3" s="74"/>
      <c r="F3" s="755"/>
      <c r="J3" s="256"/>
    </row>
    <row r="4" spans="1:233" s="57" customFormat="1" ht="12.75" customHeight="1">
      <c r="A4" s="492"/>
      <c r="B4" s="74"/>
      <c r="E4" s="74"/>
      <c r="F4" s="755"/>
      <c r="J4" s="256"/>
    </row>
    <row r="5" spans="1:233" s="57" customFormat="1" ht="12.75" customHeight="1">
      <c r="A5" s="492"/>
      <c r="B5" s="74"/>
      <c r="E5" s="74"/>
      <c r="F5" s="755"/>
      <c r="J5" s="256"/>
    </row>
    <row r="6" spans="1:233" s="57" customFormat="1" ht="19.5" customHeight="1">
      <c r="A6" s="492"/>
      <c r="B6" s="1111" t="s">
        <v>369</v>
      </c>
      <c r="C6" s="1111"/>
      <c r="D6" s="1111"/>
      <c r="E6" s="1111"/>
      <c r="F6" s="1111"/>
      <c r="G6" s="1111"/>
      <c r="H6" s="1111"/>
      <c r="I6" s="608"/>
      <c r="J6" s="256"/>
    </row>
    <row r="7" spans="1:233" s="57" customFormat="1" ht="6" customHeight="1" thickBot="1">
      <c r="A7" s="492"/>
      <c r="B7" s="608"/>
      <c r="C7" s="608"/>
      <c r="D7" s="608"/>
      <c r="E7" s="608"/>
      <c r="F7" s="756"/>
      <c r="G7" s="728"/>
      <c r="H7" s="608"/>
      <c r="I7" s="608"/>
      <c r="J7" s="256"/>
      <c r="L7" s="772"/>
      <c r="M7" s="772"/>
      <c r="N7" s="772"/>
      <c r="O7" s="772"/>
    </row>
    <row r="8" spans="1:233" s="14" customFormat="1" ht="19.5" customHeight="1" thickTop="1" thickBot="1">
      <c r="A8" s="494"/>
      <c r="B8" s="606" t="s">
        <v>150</v>
      </c>
      <c r="C8" s="287"/>
      <c r="D8" s="1132"/>
      <c r="E8" s="1133"/>
      <c r="F8" s="1133"/>
      <c r="G8" s="1133"/>
      <c r="H8" s="1133"/>
      <c r="I8" s="1134"/>
      <c r="J8" s="256"/>
      <c r="FU8" s="1129" t="s">
        <v>342</v>
      </c>
      <c r="FV8" s="1130"/>
      <c r="FW8" s="1130"/>
      <c r="FX8" s="1130"/>
      <c r="FY8" s="1130"/>
      <c r="FZ8" s="1130"/>
      <c r="GA8" s="1130"/>
      <c r="GB8" s="1130"/>
      <c r="GC8" s="1130"/>
      <c r="GD8" s="1130"/>
      <c r="GE8" s="1130"/>
      <c r="GF8" s="1130"/>
      <c r="GG8" s="1130"/>
      <c r="GH8" s="1130"/>
      <c r="GI8" s="1130"/>
      <c r="GJ8" s="1130"/>
      <c r="GK8" s="1130"/>
      <c r="GL8" s="1130"/>
      <c r="GM8" s="1130"/>
      <c r="GN8" s="1130"/>
      <c r="GO8" s="1130"/>
      <c r="GP8" s="1130"/>
      <c r="GQ8" s="1130"/>
      <c r="GR8" s="1130"/>
      <c r="GS8" s="1130"/>
      <c r="GT8" s="1130"/>
      <c r="GU8" s="1130"/>
      <c r="GV8" s="1130"/>
      <c r="GW8" s="1130"/>
      <c r="GX8" s="1130"/>
      <c r="GY8" s="1130"/>
      <c r="GZ8" s="1130"/>
      <c r="HA8" s="1130"/>
      <c r="HB8" s="1130"/>
      <c r="HC8" s="1130"/>
      <c r="HD8" s="1130"/>
      <c r="HE8" s="1130"/>
      <c r="HF8" s="1130"/>
      <c r="HG8" s="1130"/>
      <c r="HH8" s="1130"/>
      <c r="HI8" s="1130"/>
      <c r="HJ8" s="1130"/>
      <c r="HK8" s="1130"/>
      <c r="HL8" s="1130"/>
      <c r="HM8" s="1130"/>
      <c r="HN8" s="1130"/>
      <c r="HO8" s="1130"/>
      <c r="HP8" s="1130"/>
      <c r="HQ8" s="1130"/>
      <c r="HR8" s="1130"/>
      <c r="HS8" s="1130"/>
      <c r="HT8" s="1130"/>
      <c r="HU8" s="1130"/>
      <c r="HV8" s="1130"/>
      <c r="HW8" s="1130"/>
      <c r="HX8" s="1130"/>
      <c r="HY8" s="1131"/>
    </row>
    <row r="9" spans="1:233" s="57" customFormat="1" ht="6" customHeight="1" thickTop="1">
      <c r="A9" s="492"/>
      <c r="B9" s="340"/>
      <c r="C9" s="621"/>
      <c r="D9" s="621"/>
      <c r="F9" s="757"/>
      <c r="G9" s="621"/>
      <c r="H9" s="76"/>
      <c r="I9" s="76"/>
      <c r="J9" s="256"/>
      <c r="K9" s="76"/>
      <c r="L9" s="772"/>
      <c r="M9" s="772"/>
      <c r="N9" s="772"/>
      <c r="O9" s="772"/>
      <c r="P9" s="772"/>
    </row>
    <row r="10" spans="1:233" s="57" customFormat="1" ht="17.25" customHeight="1">
      <c r="A10" s="492"/>
      <c r="B10" s="604" t="s">
        <v>61</v>
      </c>
      <c r="C10" s="1135"/>
      <c r="D10" s="1136"/>
      <c r="F10" s="755"/>
      <c r="G10" s="775"/>
      <c r="H10" s="622"/>
      <c r="I10" s="622"/>
      <c r="J10" s="256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72"/>
    </row>
    <row r="11" spans="1:233" s="57" customFormat="1" ht="6" customHeight="1">
      <c r="A11" s="492"/>
      <c r="B11" s="340"/>
      <c r="C11" s="621"/>
      <c r="D11" s="621"/>
      <c r="F11" s="757"/>
      <c r="G11" s="621"/>
      <c r="H11" s="76"/>
      <c r="I11" s="76"/>
      <c r="J11" s="256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</row>
    <row r="12" spans="1:233" s="57" customFormat="1" ht="19.5" customHeight="1">
      <c r="A12" s="492"/>
      <c r="B12" s="208" t="s">
        <v>144</v>
      </c>
      <c r="C12" s="857" t="str">
        <f>IF(SUM(H15:H47)=0,"",(SUM(H15:H47)))</f>
        <v/>
      </c>
      <c r="D12" s="857"/>
      <c r="E12" s="427"/>
      <c r="F12" s="756"/>
      <c r="G12" s="728"/>
      <c r="H12" s="774"/>
      <c r="I12" s="427"/>
      <c r="J12" s="256"/>
    </row>
    <row r="13" spans="1:233" s="57" customFormat="1" ht="7.5" customHeight="1">
      <c r="A13" s="492"/>
      <c r="B13" s="427"/>
      <c r="C13" s="427"/>
      <c r="D13" s="427"/>
      <c r="E13" s="427"/>
      <c r="F13" s="758"/>
      <c r="G13" s="427"/>
      <c r="H13" s="427"/>
      <c r="I13" s="427"/>
      <c r="J13" s="256"/>
    </row>
    <row r="14" spans="1:233" s="139" customFormat="1" ht="30.75" customHeight="1">
      <c r="A14" s="510"/>
      <c r="B14" s="599" t="s">
        <v>1</v>
      </c>
      <c r="C14" s="599" t="s">
        <v>124</v>
      </c>
      <c r="D14" s="599" t="s">
        <v>125</v>
      </c>
      <c r="E14" s="615" t="s">
        <v>126</v>
      </c>
      <c r="F14" s="576" t="s">
        <v>264</v>
      </c>
      <c r="G14" s="576" t="s">
        <v>320</v>
      </c>
      <c r="H14" s="600" t="s">
        <v>127</v>
      </c>
      <c r="I14" s="663" t="s">
        <v>2</v>
      </c>
      <c r="J14" s="773"/>
      <c r="K14" s="732" t="s">
        <v>316</v>
      </c>
      <c r="L14" s="726" t="s">
        <v>317</v>
      </c>
      <c r="M14" s="726" t="s">
        <v>318</v>
      </c>
      <c r="N14" s="732" t="s">
        <v>319</v>
      </c>
      <c r="O14" s="762" t="s">
        <v>341</v>
      </c>
    </row>
    <row r="15" spans="1:233" ht="23.1" customHeight="1">
      <c r="A15" s="270"/>
      <c r="B15" s="32"/>
      <c r="C15" s="140"/>
      <c r="D15" s="623"/>
      <c r="E15" s="636"/>
      <c r="F15" s="759" t="str">
        <f t="shared" ref="F15:F47" si="0">IF(C15=0,"",INDEX($L$15:$L$20,MATCH(C15,$K$15:$K$20,0)))</f>
        <v/>
      </c>
      <c r="G15" s="731" t="str">
        <f t="shared" ref="G15:G47" si="1">IF(C15="","",IF(C15="IC",$N$15*E15,IF(C15="PD",$N$17*E15,IF(AND(C15="DD",E15&lt;=12),$L$16*0.3*E15,
IF(AND(C15="DD",E15&gt;12,E15&lt;=24),($L$18*0.3*(E15-12)+($L$16*0.3*12)),
IF(AND(C15="DD",E15&gt;24,E15&lt;=36),($L$19*0.3*(E15-24)+($L$18*0.3*12))+($L$16*0.3*12),
IF(AND(C15="DD",E15&gt;36,E15&lt;=48),($L$20*0.3*(E15-36)+($L$19*0.3*12))+($L$18*0.3*12)+($L$16*0.3*12)))))))*D15)</f>
        <v/>
      </c>
      <c r="H15" s="624" t="str">
        <f t="shared" ref="H15:H47" si="2">IF(ISERROR(D15*F15*E15),"",D15*F15*E15)</f>
        <v/>
      </c>
      <c r="I15" s="625"/>
      <c r="J15" s="768"/>
      <c r="K15" s="733" t="str">
        <f>DADOS!B16</f>
        <v>IC</v>
      </c>
      <c r="L15" s="765">
        <f>DADOS!C16</f>
        <v>643.20000000000005</v>
      </c>
      <c r="M15" s="766">
        <f>L15*12*O15</f>
        <v>771.84000000000015</v>
      </c>
      <c r="N15" s="767">
        <f>M15/12</f>
        <v>64.320000000000007</v>
      </c>
      <c r="O15" s="760">
        <v>0.1</v>
      </c>
      <c r="HY15" s="60"/>
    </row>
    <row r="16" spans="1:233" ht="22.5" customHeight="1">
      <c r="A16" s="270"/>
      <c r="B16" s="117"/>
      <c r="C16" s="140"/>
      <c r="D16" s="623"/>
      <c r="E16" s="636"/>
      <c r="F16" s="759" t="str">
        <f t="shared" si="0"/>
        <v/>
      </c>
      <c r="G16" s="731" t="str">
        <f t="shared" si="1"/>
        <v/>
      </c>
      <c r="H16" s="624" t="str">
        <f t="shared" si="2"/>
        <v/>
      </c>
      <c r="I16" s="432"/>
      <c r="J16" s="769"/>
      <c r="K16" s="733" t="str">
        <f>DADOS!B18</f>
        <v>DD</v>
      </c>
      <c r="L16" s="765">
        <f>DADOS!C18</f>
        <v>1889.4</v>
      </c>
      <c r="M16" s="766">
        <f>L16*12*O16</f>
        <v>6801.8400000000011</v>
      </c>
      <c r="N16" s="767">
        <f>M16/12</f>
        <v>566.82000000000005</v>
      </c>
      <c r="O16" s="760">
        <v>0.3</v>
      </c>
      <c r="P16" s="770"/>
      <c r="Q16" s="770"/>
      <c r="HY16" s="60"/>
    </row>
    <row r="17" spans="1:233" ht="23.1" customHeight="1">
      <c r="A17" s="270"/>
      <c r="B17" s="117"/>
      <c r="C17" s="140"/>
      <c r="D17" s="623"/>
      <c r="E17" s="636"/>
      <c r="F17" s="759" t="str">
        <f t="shared" si="0"/>
        <v/>
      </c>
      <c r="G17" s="731" t="str">
        <f t="shared" si="1"/>
        <v/>
      </c>
      <c r="H17" s="624" t="str">
        <f t="shared" si="2"/>
        <v/>
      </c>
      <c r="I17" s="432"/>
      <c r="J17" s="769"/>
      <c r="K17" s="733" t="str">
        <f>DADOS!B19</f>
        <v>PD</v>
      </c>
      <c r="L17" s="765">
        <f>DADOS!C19</f>
        <v>6819.3</v>
      </c>
      <c r="M17" s="766">
        <f>L17*12*O17</f>
        <v>12274.74</v>
      </c>
      <c r="N17" s="767">
        <f>M17/12</f>
        <v>1022.895</v>
      </c>
      <c r="O17" s="760">
        <v>0.15</v>
      </c>
      <c r="Q17" s="770"/>
      <c r="HY17" s="60"/>
    </row>
    <row r="18" spans="1:233" ht="23.1" customHeight="1">
      <c r="A18" s="270"/>
      <c r="B18" s="117"/>
      <c r="C18" s="140"/>
      <c r="D18" s="623"/>
      <c r="E18" s="636"/>
      <c r="F18" s="759" t="str">
        <f t="shared" si="0"/>
        <v/>
      </c>
      <c r="G18" s="731" t="str">
        <f t="shared" si="1"/>
        <v/>
      </c>
      <c r="H18" s="624" t="str">
        <f t="shared" si="2"/>
        <v/>
      </c>
      <c r="I18" s="432"/>
      <c r="J18" s="769"/>
      <c r="K18" s="733"/>
      <c r="L18" s="765"/>
      <c r="M18" s="766"/>
      <c r="N18" s="767"/>
      <c r="O18" s="760"/>
      <c r="P18" s="770"/>
      <c r="Q18" s="770"/>
      <c r="HY18" s="60"/>
    </row>
    <row r="19" spans="1:233" ht="23.1" customHeight="1">
      <c r="A19" s="270"/>
      <c r="B19" s="117"/>
      <c r="C19" s="140"/>
      <c r="D19" s="623"/>
      <c r="E19" s="636"/>
      <c r="F19" s="759" t="str">
        <f t="shared" si="0"/>
        <v/>
      </c>
      <c r="G19" s="731" t="str">
        <f t="shared" si="1"/>
        <v/>
      </c>
      <c r="H19" s="624" t="str">
        <f t="shared" si="2"/>
        <v/>
      </c>
      <c r="I19" s="432"/>
      <c r="J19" s="769"/>
      <c r="K19" s="733"/>
      <c r="L19" s="765"/>
      <c r="M19" s="766"/>
      <c r="N19" s="767"/>
      <c r="O19" s="760"/>
      <c r="P19" s="770"/>
      <c r="Q19" s="770"/>
    </row>
    <row r="20" spans="1:233" ht="23.1" customHeight="1">
      <c r="A20" s="270"/>
      <c r="B20" s="117"/>
      <c r="C20" s="140"/>
      <c r="D20" s="623"/>
      <c r="E20" s="636"/>
      <c r="F20" s="759" t="str">
        <f t="shared" si="0"/>
        <v/>
      </c>
      <c r="G20" s="731" t="str">
        <f t="shared" si="1"/>
        <v/>
      </c>
      <c r="H20" s="624" t="str">
        <f t="shared" si="2"/>
        <v/>
      </c>
      <c r="I20" s="432"/>
      <c r="J20" s="769"/>
      <c r="K20" s="733"/>
      <c r="L20" s="765"/>
      <c r="M20" s="766"/>
      <c r="N20" s="767"/>
      <c r="O20" s="760"/>
      <c r="P20" s="770"/>
      <c r="Q20" s="770"/>
    </row>
    <row r="21" spans="1:233" ht="23.1" customHeight="1">
      <c r="A21" s="270"/>
      <c r="B21" s="117"/>
      <c r="C21" s="140"/>
      <c r="D21" s="623"/>
      <c r="E21" s="636"/>
      <c r="F21" s="759" t="str">
        <f t="shared" si="0"/>
        <v/>
      </c>
      <c r="G21" s="731" t="str">
        <f t="shared" si="1"/>
        <v/>
      </c>
      <c r="H21" s="624" t="str">
        <f t="shared" si="2"/>
        <v/>
      </c>
      <c r="I21" s="432"/>
      <c r="J21" s="768"/>
      <c r="P21" s="770"/>
    </row>
    <row r="22" spans="1:233" ht="23.1" customHeight="1">
      <c r="A22" s="270"/>
      <c r="B22" s="117"/>
      <c r="C22" s="140"/>
      <c r="D22" s="623"/>
      <c r="E22" s="636"/>
      <c r="F22" s="759" t="str">
        <f t="shared" si="0"/>
        <v/>
      </c>
      <c r="G22" s="731" t="str">
        <f t="shared" si="1"/>
        <v/>
      </c>
      <c r="H22" s="624" t="str">
        <f t="shared" si="2"/>
        <v/>
      </c>
      <c r="I22" s="432"/>
      <c r="J22" s="488"/>
      <c r="P22" s="771"/>
    </row>
    <row r="23" spans="1:233" ht="23.1" customHeight="1">
      <c r="A23" s="270"/>
      <c r="B23" s="117"/>
      <c r="C23" s="140"/>
      <c r="D23" s="623"/>
      <c r="E23" s="636"/>
      <c r="F23" s="759" t="str">
        <f t="shared" si="0"/>
        <v/>
      </c>
      <c r="G23" s="731" t="str">
        <f t="shared" si="1"/>
        <v/>
      </c>
      <c r="H23" s="624" t="str">
        <f t="shared" si="2"/>
        <v/>
      </c>
      <c r="I23" s="432"/>
      <c r="J23" s="488"/>
      <c r="K23" s="736" t="s">
        <v>345</v>
      </c>
      <c r="L23" s="278"/>
      <c r="M23" s="763"/>
    </row>
    <row r="24" spans="1:233" ht="23.1" customHeight="1">
      <c r="A24" s="270"/>
      <c r="B24" s="117"/>
      <c r="C24" s="140"/>
      <c r="D24" s="623"/>
      <c r="E24" s="636"/>
      <c r="F24" s="759" t="str">
        <f t="shared" si="0"/>
        <v/>
      </c>
      <c r="G24" s="731" t="str">
        <f t="shared" si="1"/>
        <v/>
      </c>
      <c r="H24" s="624" t="str">
        <f t="shared" si="2"/>
        <v/>
      </c>
      <c r="I24" s="432"/>
      <c r="J24" s="488"/>
      <c r="K24" s="1137">
        <f>SUM(G15:G47)</f>
        <v>0</v>
      </c>
      <c r="L24" s="1138"/>
      <c r="M24" s="764"/>
    </row>
    <row r="25" spans="1:233" ht="23.1" customHeight="1">
      <c r="A25" s="270"/>
      <c r="B25" s="117"/>
      <c r="C25" s="140"/>
      <c r="D25" s="623"/>
      <c r="E25" s="636"/>
      <c r="F25" s="759" t="str">
        <f t="shared" si="0"/>
        <v/>
      </c>
      <c r="G25" s="731" t="str">
        <f t="shared" si="1"/>
        <v/>
      </c>
      <c r="H25" s="624" t="str">
        <f t="shared" si="2"/>
        <v/>
      </c>
      <c r="I25" s="432"/>
      <c r="J25" s="488"/>
      <c r="K25" s="735"/>
      <c r="L25" s="146"/>
    </row>
    <row r="26" spans="1:233" ht="23.1" customHeight="1">
      <c r="A26" s="270"/>
      <c r="B26" s="117"/>
      <c r="C26" s="140"/>
      <c r="D26" s="623"/>
      <c r="E26" s="636"/>
      <c r="F26" s="759" t="str">
        <f t="shared" si="0"/>
        <v/>
      </c>
      <c r="G26" s="731" t="str">
        <f t="shared" si="1"/>
        <v/>
      </c>
      <c r="H26" s="624" t="str">
        <f t="shared" si="2"/>
        <v/>
      </c>
      <c r="I26" s="432"/>
      <c r="J26" s="488"/>
      <c r="K26" s="740" t="s">
        <v>323</v>
      </c>
      <c r="L26" s="741"/>
      <c r="M26" s="737"/>
    </row>
    <row r="27" spans="1:233" ht="23.1" customHeight="1">
      <c r="A27" s="270"/>
      <c r="B27" s="117"/>
      <c r="C27" s="140"/>
      <c r="D27" s="623"/>
      <c r="E27" s="636"/>
      <c r="F27" s="759" t="str">
        <f t="shared" si="0"/>
        <v/>
      </c>
      <c r="G27" s="731" t="str">
        <f t="shared" si="1"/>
        <v/>
      </c>
      <c r="H27" s="624" t="str">
        <f t="shared" si="2"/>
        <v/>
      </c>
      <c r="I27" s="432"/>
      <c r="J27" s="488"/>
      <c r="K27" s="738">
        <f>'9C-BOLSAS IC,MS,DD,PD PARA JP'!L26</f>
        <v>0</v>
      </c>
      <c r="L27" s="742"/>
      <c r="M27" s="739"/>
    </row>
    <row r="28" spans="1:233" ht="23.1" customHeight="1">
      <c r="A28" s="270"/>
      <c r="B28" s="117"/>
      <c r="C28" s="140"/>
      <c r="D28" s="623"/>
      <c r="E28" s="636"/>
      <c r="F28" s="759" t="str">
        <f t="shared" si="0"/>
        <v/>
      </c>
      <c r="G28" s="731" t="str">
        <f t="shared" si="1"/>
        <v/>
      </c>
      <c r="H28" s="624" t="str">
        <f t="shared" si="2"/>
        <v/>
      </c>
      <c r="I28" s="432"/>
      <c r="J28" s="488"/>
      <c r="K28" s="735"/>
      <c r="L28" s="146"/>
    </row>
    <row r="29" spans="1:233" ht="23.1" customHeight="1">
      <c r="A29" s="270"/>
      <c r="B29" s="117"/>
      <c r="C29" s="140"/>
      <c r="D29" s="623"/>
      <c r="E29" s="636"/>
      <c r="F29" s="759" t="str">
        <f t="shared" si="0"/>
        <v/>
      </c>
      <c r="G29" s="731" t="str">
        <f t="shared" si="1"/>
        <v/>
      </c>
      <c r="H29" s="624" t="str">
        <f t="shared" si="2"/>
        <v/>
      </c>
      <c r="I29" s="432"/>
      <c r="J29" s="488"/>
      <c r="K29" s="736" t="s">
        <v>324</v>
      </c>
      <c r="L29" s="278"/>
      <c r="M29" s="737"/>
    </row>
    <row r="30" spans="1:233" ht="23.1" customHeight="1">
      <c r="A30" s="270"/>
      <c r="B30" s="117"/>
      <c r="C30" s="140"/>
      <c r="D30" s="623"/>
      <c r="E30" s="636"/>
      <c r="F30" s="759" t="str">
        <f t="shared" si="0"/>
        <v/>
      </c>
      <c r="G30" s="731" t="str">
        <f t="shared" si="1"/>
        <v/>
      </c>
      <c r="H30" s="624" t="str">
        <f t="shared" si="2"/>
        <v/>
      </c>
      <c r="I30" s="432"/>
      <c r="J30" s="488"/>
      <c r="K30" s="1126">
        <f>K24+K27</f>
        <v>0</v>
      </c>
      <c r="L30" s="1127"/>
      <c r="M30" s="1128"/>
    </row>
    <row r="31" spans="1:233" ht="23.1" customHeight="1">
      <c r="A31" s="270"/>
      <c r="B31" s="117"/>
      <c r="C31" s="140"/>
      <c r="D31" s="623"/>
      <c r="E31" s="636"/>
      <c r="F31" s="759" t="str">
        <f t="shared" si="0"/>
        <v/>
      </c>
      <c r="G31" s="731" t="str">
        <f t="shared" si="1"/>
        <v/>
      </c>
      <c r="H31" s="624" t="str">
        <f t="shared" si="2"/>
        <v/>
      </c>
      <c r="I31" s="432"/>
      <c r="J31" s="488"/>
    </row>
    <row r="32" spans="1:233" ht="23.1" customHeight="1">
      <c r="A32" s="270"/>
      <c r="B32" s="117"/>
      <c r="C32" s="140"/>
      <c r="D32" s="623"/>
      <c r="E32" s="636"/>
      <c r="F32" s="759" t="str">
        <f t="shared" si="0"/>
        <v/>
      </c>
      <c r="G32" s="731" t="str">
        <f t="shared" si="1"/>
        <v/>
      </c>
      <c r="H32" s="624" t="str">
        <f t="shared" si="2"/>
        <v/>
      </c>
      <c r="I32" s="432"/>
      <c r="J32" s="488"/>
    </row>
    <row r="33" spans="1:10" ht="23.1" customHeight="1">
      <c r="A33" s="270"/>
      <c r="B33" s="117"/>
      <c r="C33" s="140"/>
      <c r="D33" s="623"/>
      <c r="E33" s="636"/>
      <c r="F33" s="759" t="str">
        <f t="shared" si="0"/>
        <v/>
      </c>
      <c r="G33" s="731" t="str">
        <f t="shared" si="1"/>
        <v/>
      </c>
      <c r="H33" s="624" t="str">
        <f t="shared" si="2"/>
        <v/>
      </c>
      <c r="I33" s="432"/>
      <c r="J33" s="488"/>
    </row>
    <row r="34" spans="1:10" ht="23.1" customHeight="1">
      <c r="A34" s="270"/>
      <c r="B34" s="117"/>
      <c r="C34" s="140"/>
      <c r="D34" s="623"/>
      <c r="E34" s="636"/>
      <c r="F34" s="759" t="str">
        <f t="shared" si="0"/>
        <v/>
      </c>
      <c r="G34" s="731" t="str">
        <f t="shared" si="1"/>
        <v/>
      </c>
      <c r="H34" s="624" t="str">
        <f t="shared" si="2"/>
        <v/>
      </c>
      <c r="I34" s="432"/>
      <c r="J34" s="488"/>
    </row>
    <row r="35" spans="1:10" ht="23.1" customHeight="1">
      <c r="A35" s="270"/>
      <c r="B35" s="117"/>
      <c r="C35" s="140"/>
      <c r="D35" s="623"/>
      <c r="E35" s="636"/>
      <c r="F35" s="759" t="str">
        <f t="shared" si="0"/>
        <v/>
      </c>
      <c r="G35" s="731" t="str">
        <f t="shared" si="1"/>
        <v/>
      </c>
      <c r="H35" s="624" t="str">
        <f t="shared" si="2"/>
        <v/>
      </c>
      <c r="I35" s="432"/>
      <c r="J35" s="488"/>
    </row>
    <row r="36" spans="1:10" ht="23.1" customHeight="1">
      <c r="A36" s="270"/>
      <c r="B36" s="117"/>
      <c r="C36" s="140"/>
      <c r="D36" s="623"/>
      <c r="E36" s="636"/>
      <c r="F36" s="759" t="str">
        <f t="shared" si="0"/>
        <v/>
      </c>
      <c r="G36" s="731" t="str">
        <f t="shared" si="1"/>
        <v/>
      </c>
      <c r="H36" s="624" t="str">
        <f t="shared" si="2"/>
        <v/>
      </c>
      <c r="I36" s="432"/>
      <c r="J36" s="488"/>
    </row>
    <row r="37" spans="1:10" ht="23.1" customHeight="1">
      <c r="A37" s="270"/>
      <c r="B37" s="117"/>
      <c r="C37" s="140"/>
      <c r="D37" s="623"/>
      <c r="E37" s="636"/>
      <c r="F37" s="759" t="str">
        <f t="shared" si="0"/>
        <v/>
      </c>
      <c r="G37" s="731" t="str">
        <f t="shared" si="1"/>
        <v/>
      </c>
      <c r="H37" s="624" t="str">
        <f t="shared" si="2"/>
        <v/>
      </c>
      <c r="I37" s="432"/>
      <c r="J37" s="488"/>
    </row>
    <row r="38" spans="1:10" ht="23.1" customHeight="1">
      <c r="A38" s="270"/>
      <c r="B38" s="117"/>
      <c r="C38" s="140"/>
      <c r="D38" s="623"/>
      <c r="E38" s="636"/>
      <c r="F38" s="759" t="str">
        <f t="shared" si="0"/>
        <v/>
      </c>
      <c r="G38" s="731" t="str">
        <f t="shared" si="1"/>
        <v/>
      </c>
      <c r="H38" s="624" t="str">
        <f t="shared" si="2"/>
        <v/>
      </c>
      <c r="I38" s="432"/>
      <c r="J38" s="488"/>
    </row>
    <row r="39" spans="1:10" ht="23.1" customHeight="1">
      <c r="A39" s="270"/>
      <c r="B39" s="117"/>
      <c r="C39" s="140"/>
      <c r="D39" s="623"/>
      <c r="E39" s="636"/>
      <c r="F39" s="759" t="str">
        <f t="shared" si="0"/>
        <v/>
      </c>
      <c r="G39" s="731" t="str">
        <f t="shared" si="1"/>
        <v/>
      </c>
      <c r="H39" s="624" t="str">
        <f t="shared" si="2"/>
        <v/>
      </c>
      <c r="I39" s="432"/>
      <c r="J39" s="488"/>
    </row>
    <row r="40" spans="1:10" ht="23.1" customHeight="1">
      <c r="A40" s="270"/>
      <c r="B40" s="117"/>
      <c r="C40" s="140"/>
      <c r="D40" s="623"/>
      <c r="E40" s="636"/>
      <c r="F40" s="759" t="str">
        <f t="shared" si="0"/>
        <v/>
      </c>
      <c r="G40" s="731" t="str">
        <f t="shared" si="1"/>
        <v/>
      </c>
      <c r="H40" s="624" t="str">
        <f t="shared" si="2"/>
        <v/>
      </c>
      <c r="I40" s="432"/>
      <c r="J40" s="488"/>
    </row>
    <row r="41" spans="1:10" ht="23.1" customHeight="1">
      <c r="A41" s="270"/>
      <c r="B41" s="117"/>
      <c r="C41" s="140"/>
      <c r="D41" s="623"/>
      <c r="E41" s="636"/>
      <c r="F41" s="759" t="str">
        <f t="shared" si="0"/>
        <v/>
      </c>
      <c r="G41" s="731" t="str">
        <f t="shared" si="1"/>
        <v/>
      </c>
      <c r="H41" s="624" t="str">
        <f t="shared" si="2"/>
        <v/>
      </c>
      <c r="I41" s="432"/>
      <c r="J41" s="488"/>
    </row>
    <row r="42" spans="1:10" ht="23.1" customHeight="1">
      <c r="A42" s="270"/>
      <c r="B42" s="117"/>
      <c r="C42" s="140"/>
      <c r="D42" s="623"/>
      <c r="E42" s="636"/>
      <c r="F42" s="759" t="str">
        <f t="shared" si="0"/>
        <v/>
      </c>
      <c r="G42" s="731" t="str">
        <f t="shared" si="1"/>
        <v/>
      </c>
      <c r="H42" s="624" t="str">
        <f t="shared" si="2"/>
        <v/>
      </c>
      <c r="I42" s="432"/>
      <c r="J42" s="488"/>
    </row>
    <row r="43" spans="1:10" ht="23.1" customHeight="1">
      <c r="A43" s="270"/>
      <c r="B43" s="117"/>
      <c r="C43" s="140"/>
      <c r="D43" s="623"/>
      <c r="E43" s="636"/>
      <c r="F43" s="759" t="str">
        <f t="shared" si="0"/>
        <v/>
      </c>
      <c r="G43" s="731" t="str">
        <f t="shared" si="1"/>
        <v/>
      </c>
      <c r="H43" s="624" t="str">
        <f t="shared" si="2"/>
        <v/>
      </c>
      <c r="I43" s="432"/>
      <c r="J43" s="488"/>
    </row>
    <row r="44" spans="1:10" ht="23.1" customHeight="1">
      <c r="A44" s="270"/>
      <c r="B44" s="117"/>
      <c r="C44" s="140"/>
      <c r="D44" s="623"/>
      <c r="E44" s="636"/>
      <c r="F44" s="759" t="str">
        <f t="shared" si="0"/>
        <v/>
      </c>
      <c r="G44" s="731" t="str">
        <f t="shared" si="1"/>
        <v/>
      </c>
      <c r="H44" s="624" t="str">
        <f t="shared" si="2"/>
        <v/>
      </c>
      <c r="I44" s="432"/>
      <c r="J44" s="488"/>
    </row>
    <row r="45" spans="1:10" ht="23.1" customHeight="1">
      <c r="A45" s="270"/>
      <c r="B45" s="117"/>
      <c r="C45" s="140"/>
      <c r="D45" s="623"/>
      <c r="E45" s="636"/>
      <c r="F45" s="759" t="str">
        <f t="shared" si="0"/>
        <v/>
      </c>
      <c r="G45" s="731" t="str">
        <f t="shared" si="1"/>
        <v/>
      </c>
      <c r="H45" s="624" t="str">
        <f t="shared" si="2"/>
        <v/>
      </c>
      <c r="I45" s="432"/>
      <c r="J45" s="488"/>
    </row>
    <row r="46" spans="1:10" ht="23.1" customHeight="1">
      <c r="A46" s="270"/>
      <c r="B46" s="117"/>
      <c r="C46" s="140"/>
      <c r="D46" s="623"/>
      <c r="E46" s="636"/>
      <c r="F46" s="759" t="str">
        <f t="shared" si="0"/>
        <v/>
      </c>
      <c r="G46" s="731" t="str">
        <f t="shared" si="1"/>
        <v/>
      </c>
      <c r="H46" s="624" t="str">
        <f t="shared" si="2"/>
        <v/>
      </c>
      <c r="I46" s="432"/>
      <c r="J46" s="488"/>
    </row>
    <row r="47" spans="1:10" ht="23.1" customHeight="1">
      <c r="A47" s="270"/>
      <c r="B47" s="117"/>
      <c r="C47" s="140"/>
      <c r="D47" s="623"/>
      <c r="E47" s="636"/>
      <c r="F47" s="759" t="str">
        <f t="shared" si="0"/>
        <v/>
      </c>
      <c r="G47" s="731" t="str">
        <f t="shared" si="1"/>
        <v/>
      </c>
      <c r="H47" s="624" t="str">
        <f t="shared" si="2"/>
        <v/>
      </c>
      <c r="I47" s="432"/>
      <c r="J47" s="488"/>
    </row>
    <row r="48" spans="1:10" ht="12.75" customHeight="1">
      <c r="B48" s="605" t="str">
        <f>'9C-BOLSAS IC,MS,DD,PD PARA JP'!B48</f>
        <v>FAPESP,  JUNHO DE 2014</v>
      </c>
      <c r="C48" s="605"/>
      <c r="D48" s="605"/>
      <c r="E48" s="588"/>
      <c r="F48" s="588"/>
      <c r="G48" s="727"/>
      <c r="H48" s="588"/>
      <c r="I48" s="588"/>
    </row>
  </sheetData>
  <sheetProtection algorithmName="SHA-512" hashValue="l/ZEt7UFvBCUhbulLa8ylqlHAYJ4FX2/41ykRclFJ6pkahAyo+I96NWvFR8MooBhpF64mMivZ849ohcqAVHaMw==" saltValue="JxPhT0ERkdtvhN/adIPpxA==" spinCount="100000" sheet="1" objects="1" scenarios="1"/>
  <mergeCells count="7">
    <mergeCell ref="K30:M30"/>
    <mergeCell ref="FU8:HY8"/>
    <mergeCell ref="B6:H6"/>
    <mergeCell ref="D8:I8"/>
    <mergeCell ref="C12:D12"/>
    <mergeCell ref="C10:D10"/>
    <mergeCell ref="K24:L24"/>
  </mergeCells>
  <conditionalFormatting sqref="B15:D47">
    <cfRule type="cellIs" dxfId="18" priority="14" stopIfTrue="1" operator="equal">
      <formula>0</formula>
    </cfRule>
  </conditionalFormatting>
  <conditionalFormatting sqref="H15:H47 C12">
    <cfRule type="cellIs" dxfId="17" priority="13" stopIfTrue="1" operator="equal">
      <formula>""</formula>
    </cfRule>
  </conditionalFormatting>
  <conditionalFormatting sqref="F15:F47">
    <cfRule type="cellIs" dxfId="16" priority="12" stopIfTrue="1" operator="equal">
      <formula>""</formula>
    </cfRule>
  </conditionalFormatting>
  <conditionalFormatting sqref="E15:E47">
    <cfRule type="cellIs" dxfId="15" priority="11" stopIfTrue="1" operator="equal">
      <formula>0</formula>
    </cfRule>
  </conditionalFormatting>
  <conditionalFormatting sqref="D8:I8">
    <cfRule type="cellIs" dxfId="14" priority="10" stopIfTrue="1" operator="equal">
      <formula>""</formula>
    </cfRule>
  </conditionalFormatting>
  <conditionalFormatting sqref="C10">
    <cfRule type="cellIs" dxfId="13" priority="9" operator="equal">
      <formula>""</formula>
    </cfRule>
  </conditionalFormatting>
  <conditionalFormatting sqref="D8:I8 C10">
    <cfRule type="cellIs" dxfId="12" priority="7" stopIfTrue="1" operator="equal">
      <formula>""</formula>
    </cfRule>
  </conditionalFormatting>
  <conditionalFormatting sqref="G15:G47">
    <cfRule type="cellIs" dxfId="11" priority="2" stopIfTrue="1" operator="equal">
      <formula>""</formula>
    </cfRule>
  </conditionalFormatting>
  <conditionalFormatting sqref="G15:G47">
    <cfRule type="cellIs" dxfId="10" priority="1" operator="equal">
      <formula>FALSE</formula>
    </cfRule>
  </conditionalFormatting>
  <dataValidations count="8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B10"/>
    <dataValidation allowBlank="1" showErrorMessage="1" sqref="C12 D8:I8 E15:E47"/>
    <dataValidation operator="greaterThan" allowBlank="1" showErrorMessage="1" errorTitle="ATENÇÃO" error="O número do item nao pode ser igual ao anterior!!!!BURRÃO!!!_x000a__x000a_" sqref="B30:B34 B41:B47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5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5:C47">
      <formula1>$K$15:$K$17</formula1>
    </dataValidation>
  </dataValidations>
  <pageMargins left="0.51181102362204722" right="0.51181102362204722" top="0.78740157480314965" bottom="0.78740157480314965" header="0.31496062992125984" footer="0.31496062992125984"/>
  <pageSetup paperSize="9"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W94"/>
  <sheetViews>
    <sheetView showGridLines="0" showRowColHeaders="0" zoomScaleNormal="100" workbookViewId="0"/>
  </sheetViews>
  <sheetFormatPr defaultColWidth="9.140625" defaultRowHeight="12.75" customHeight="1"/>
  <cols>
    <col min="1" max="1" width="2.28515625" style="22" customWidth="1"/>
    <col min="2" max="2" width="15" style="74" customWidth="1"/>
    <col min="3" max="3" width="19" style="58" customWidth="1"/>
    <col min="4" max="4" width="11.7109375" style="58" customWidth="1"/>
    <col min="5" max="5" width="13" style="74" customWidth="1"/>
    <col min="6" max="7" width="18.85546875" style="58" customWidth="1"/>
    <col min="8" max="8" width="17.85546875" style="58" customWidth="1"/>
    <col min="9" max="9" width="14.28515625" style="58" customWidth="1"/>
    <col min="10" max="10" width="2.5703125" style="58" customWidth="1"/>
    <col min="11" max="11" width="5.42578125" style="58" hidden="1" customWidth="1"/>
    <col min="12" max="12" width="13.7109375" style="58" hidden="1" customWidth="1"/>
    <col min="13" max="13" width="15.42578125" style="58" hidden="1" customWidth="1"/>
    <col min="14" max="14" width="2.140625" style="58" hidden="1" customWidth="1"/>
    <col min="15" max="15" width="13.85546875" style="58" hidden="1" customWidth="1"/>
    <col min="16" max="16" width="6.85546875" style="74" hidden="1" customWidth="1"/>
    <col min="17" max="16383" width="9.140625" style="58" customWidth="1"/>
    <col min="16384" max="16384" width="9.140625" style="58"/>
  </cols>
  <sheetData>
    <row r="1" spans="1:231" s="57" customFormat="1" ht="6.75" customHeight="1">
      <c r="A1" s="627"/>
      <c r="B1" s="74"/>
      <c r="E1" s="74"/>
      <c r="J1" s="662"/>
      <c r="K1" s="809"/>
      <c r="P1" s="74"/>
    </row>
    <row r="2" spans="1:231" s="57" customFormat="1" ht="12.75" customHeight="1">
      <c r="A2" s="24"/>
      <c r="B2" s="74"/>
      <c r="I2" s="74"/>
      <c r="J2" s="662"/>
      <c r="K2" s="809"/>
      <c r="P2" s="74"/>
    </row>
    <row r="3" spans="1:231" s="57" customFormat="1" ht="12.75" customHeight="1">
      <c r="A3" s="24"/>
      <c r="B3" s="74"/>
      <c r="I3" s="74"/>
      <c r="J3" s="662"/>
      <c r="K3" s="809"/>
      <c r="P3" s="74"/>
    </row>
    <row r="4" spans="1:231" s="57" customFormat="1" ht="12.75" customHeight="1">
      <c r="A4" s="24"/>
      <c r="B4" s="74"/>
      <c r="I4" s="74"/>
      <c r="J4" s="662"/>
      <c r="K4" s="809"/>
      <c r="P4" s="74"/>
    </row>
    <row r="5" spans="1:231" s="57" customFormat="1" ht="12.75" customHeight="1">
      <c r="A5" s="24"/>
      <c r="B5" s="74"/>
      <c r="I5" s="74"/>
      <c r="P5" s="74"/>
    </row>
    <row r="6" spans="1:231" s="57" customFormat="1" ht="19.5" customHeight="1">
      <c r="A6" s="24"/>
      <c r="B6" s="1139" t="s">
        <v>370</v>
      </c>
      <c r="C6" s="1139"/>
      <c r="D6" s="1139"/>
      <c r="E6" s="1139"/>
      <c r="F6" s="1139"/>
      <c r="G6" s="1139"/>
      <c r="H6" s="1139"/>
      <c r="I6" s="1139"/>
      <c r="L6" s="628"/>
      <c r="M6" s="753"/>
      <c r="P6" s="74"/>
    </row>
    <row r="7" spans="1:231" s="57" customFormat="1" ht="7.5" customHeight="1">
      <c r="A7" s="24"/>
      <c r="B7" s="628"/>
      <c r="C7" s="628"/>
      <c r="D7" s="628"/>
      <c r="E7" s="628"/>
      <c r="F7" s="628"/>
      <c r="G7" s="729"/>
      <c r="H7" s="628"/>
      <c r="I7" s="628"/>
      <c r="J7" s="665"/>
      <c r="K7" s="665"/>
      <c r="L7" s="628"/>
      <c r="M7" s="753"/>
      <c r="P7" s="74"/>
    </row>
    <row r="8" spans="1:231" s="57" customFormat="1" ht="18" customHeight="1">
      <c r="A8" s="24"/>
      <c r="B8" s="629" t="s">
        <v>150</v>
      </c>
      <c r="C8" s="629"/>
      <c r="D8" s="1132"/>
      <c r="E8" s="1133"/>
      <c r="F8" s="1133"/>
      <c r="G8" s="1133"/>
      <c r="H8" s="1133"/>
      <c r="I8" s="1134"/>
      <c r="J8" s="662"/>
      <c r="K8" s="809"/>
      <c r="L8" s="808"/>
      <c r="M8" s="808"/>
      <c r="P8" s="74"/>
    </row>
    <row r="9" spans="1:231" s="57" customFormat="1" ht="7.5" customHeight="1">
      <c r="A9" s="24"/>
      <c r="B9" s="628"/>
      <c r="C9" s="628"/>
      <c r="D9" s="628"/>
      <c r="E9" s="628"/>
      <c r="F9" s="628"/>
      <c r="G9" s="729"/>
      <c r="H9" s="628"/>
      <c r="I9" s="628"/>
      <c r="J9" s="665"/>
      <c r="K9" s="665"/>
      <c r="L9" s="808"/>
      <c r="M9" s="808"/>
      <c r="P9" s="74"/>
    </row>
    <row r="10" spans="1:231" s="57" customFormat="1" ht="19.5" customHeight="1">
      <c r="A10" s="24"/>
      <c r="B10" s="431" t="s">
        <v>61</v>
      </c>
      <c r="C10" s="856"/>
      <c r="D10" s="856"/>
      <c r="E10" s="628"/>
      <c r="H10" s="628"/>
      <c r="I10" s="628"/>
      <c r="J10" s="665"/>
      <c r="K10" s="665"/>
      <c r="L10" s="808"/>
      <c r="M10" s="808"/>
      <c r="P10" s="74"/>
    </row>
    <row r="11" spans="1:231" s="57" customFormat="1" ht="6" customHeight="1">
      <c r="A11" s="24"/>
      <c r="B11" s="608"/>
      <c r="C11" s="608"/>
      <c r="D11" s="608"/>
      <c r="E11" s="608"/>
      <c r="F11" s="608"/>
      <c r="G11" s="728"/>
      <c r="H11" s="608"/>
      <c r="I11" s="608"/>
      <c r="J11" s="666"/>
      <c r="K11" s="666"/>
      <c r="L11" s="808"/>
      <c r="M11" s="808"/>
      <c r="P11" s="74"/>
    </row>
    <row r="12" spans="1:231" s="57" customFormat="1" ht="19.5" customHeight="1">
      <c r="A12" s="24"/>
      <c r="B12" s="208" t="s">
        <v>144</v>
      </c>
      <c r="C12" s="1140" t="str">
        <f>IF(SUM(H16:H47)=0,"",(SUM(H16:H47)))</f>
        <v/>
      </c>
      <c r="D12" s="1141"/>
      <c r="E12" s="427"/>
      <c r="F12" s="628"/>
      <c r="G12" s="729"/>
      <c r="H12" s="427"/>
      <c r="I12" s="427"/>
      <c r="J12" s="662"/>
      <c r="K12" s="809"/>
      <c r="L12" s="808"/>
      <c r="M12" s="808"/>
      <c r="P12" s="74"/>
    </row>
    <row r="13" spans="1:231" s="57" customFormat="1" ht="7.5" customHeight="1">
      <c r="A13" s="24"/>
      <c r="B13" s="427"/>
      <c r="C13" s="427"/>
      <c r="D13" s="427"/>
      <c r="E13" s="427"/>
      <c r="F13" s="427"/>
      <c r="G13" s="427"/>
      <c r="H13" s="427"/>
      <c r="I13" s="427"/>
      <c r="J13" s="662"/>
      <c r="K13" s="809"/>
      <c r="P13" s="74"/>
    </row>
    <row r="14" spans="1:231" s="20" customFormat="1" ht="17.25" customHeight="1">
      <c r="A14" s="630"/>
      <c r="B14" s="949" t="s">
        <v>1</v>
      </c>
      <c r="C14" s="949" t="s">
        <v>124</v>
      </c>
      <c r="D14" s="949" t="s">
        <v>125</v>
      </c>
      <c r="E14" s="924" t="s">
        <v>126</v>
      </c>
      <c r="F14" s="1038" t="s">
        <v>264</v>
      </c>
      <c r="G14" s="1038" t="s">
        <v>321</v>
      </c>
      <c r="H14" s="1144" t="s">
        <v>127</v>
      </c>
      <c r="I14" s="977" t="s">
        <v>2</v>
      </c>
      <c r="J14" s="65"/>
      <c r="K14" s="65"/>
      <c r="L14" s="1150" t="s">
        <v>316</v>
      </c>
      <c r="M14" s="977" t="s">
        <v>317</v>
      </c>
      <c r="O14" s="977" t="s">
        <v>318</v>
      </c>
      <c r="P14" s="977" t="s">
        <v>341</v>
      </c>
      <c r="Q14" s="57"/>
    </row>
    <row r="15" spans="1:231" s="139" customFormat="1">
      <c r="A15" s="631"/>
      <c r="B15" s="897"/>
      <c r="C15" s="897"/>
      <c r="D15" s="867"/>
      <c r="E15" s="1142"/>
      <c r="F15" s="1143"/>
      <c r="G15" s="1073"/>
      <c r="H15" s="1145"/>
      <c r="I15" s="977"/>
      <c r="J15" s="56"/>
      <c r="K15" s="56"/>
      <c r="L15" s="1150"/>
      <c r="M15" s="977"/>
      <c r="O15" s="977"/>
      <c r="P15" s="977"/>
      <c r="Q15" s="57"/>
    </row>
    <row r="16" spans="1:231" ht="23.1" customHeight="1">
      <c r="A16" s="270"/>
      <c r="B16" s="32"/>
      <c r="C16" s="140"/>
      <c r="D16" s="623"/>
      <c r="E16" s="626"/>
      <c r="F16" s="761" t="str">
        <f t="shared" ref="F16:F47" si="0">IF(C16=0,"",INDEX($M$16:$M$18,MATCH(C16,$L$16:$L$18,0)))</f>
        <v/>
      </c>
      <c r="G16" s="731" t="str">
        <f t="shared" ref="G16:G47" si="1">IF(C16="","",IF(C16="IC",($M$16*0.1*E16),IF(OR(C16="DD",C16="MS",E16&lt;=12),$M$18*0.3*E16,
IF(OR(C16="DD",C16="MS",E16&gt;12,E16&lt;=24),($M$19*0.3*(E16-12)+($M$18*0.3*12)),
IF(OR(C16="DD",C16="MS",E16&gt;24,E16&lt;=36),($M$20*0.3*(E16-24)+($M$19*0.3*12))+($M$18*0.3*12),
IF(OR(C16="DD",C16="MS",E16&gt;36,E16&lt;=48),(AND($M$22*0.3,$M$21*0.3*(E16-36)+($M$20*0.3*12))+($M$19*0.3*12)+($M$18*0.3*12)+($M$17*0.3*12)))))
)*D16))</f>
        <v/>
      </c>
      <c r="H16" s="624" t="str">
        <f t="shared" ref="H16" si="2">IF(ISERROR(D16*F16*E16),"",D16*F16*E16)</f>
        <v/>
      </c>
      <c r="I16" s="432"/>
      <c r="J16" s="667"/>
      <c r="K16" s="667"/>
      <c r="L16" s="733" t="str">
        <f>DADOS!B16</f>
        <v>IC</v>
      </c>
      <c r="M16" s="765">
        <f>DADOS!C16</f>
        <v>643.20000000000005</v>
      </c>
      <c r="O16" s="766">
        <f>M16*12*P16</f>
        <v>771.84000000000015</v>
      </c>
      <c r="P16" s="760">
        <v>0.1</v>
      </c>
      <c r="Q16" s="57"/>
      <c r="HW16" s="60"/>
    </row>
    <row r="17" spans="1:231" ht="23.1" customHeight="1">
      <c r="A17" s="270"/>
      <c r="B17" s="117"/>
      <c r="C17" s="140"/>
      <c r="D17" s="734"/>
      <c r="E17" s="626"/>
      <c r="F17" s="761" t="str">
        <f t="shared" si="0"/>
        <v/>
      </c>
      <c r="G17" s="731" t="str">
        <f t="shared" si="1"/>
        <v/>
      </c>
      <c r="H17" s="624" t="str">
        <f t="shared" ref="H17:H47" si="3">IF(ISERROR(D17*F17*E17),"",D17*F17*E17)</f>
        <v/>
      </c>
      <c r="I17" s="432"/>
      <c r="J17" s="667"/>
      <c r="K17" s="667"/>
      <c r="L17" s="733" t="s">
        <v>357</v>
      </c>
      <c r="M17" s="810">
        <f>DADOS!C17</f>
        <v>1889.4</v>
      </c>
      <c r="O17" s="766">
        <f t="shared" ref="O17:O19" si="4">M17*12*P17</f>
        <v>6801.8400000000011</v>
      </c>
      <c r="P17" s="811">
        <f>P18</f>
        <v>0.3</v>
      </c>
      <c r="Q17" s="57"/>
      <c r="HW17" s="60"/>
    </row>
    <row r="18" spans="1:231" ht="23.1" customHeight="1">
      <c r="A18" s="270"/>
      <c r="B18" s="117"/>
      <c r="C18" s="140"/>
      <c r="D18" s="626"/>
      <c r="E18" s="626"/>
      <c r="F18" s="761" t="str">
        <f t="shared" si="0"/>
        <v/>
      </c>
      <c r="G18" s="731" t="str">
        <f t="shared" si="1"/>
        <v/>
      </c>
      <c r="H18" s="624" t="str">
        <f t="shared" si="3"/>
        <v/>
      </c>
      <c r="I18" s="432"/>
      <c r="J18" s="667"/>
      <c r="K18" s="667"/>
      <c r="L18" s="733" t="s">
        <v>315</v>
      </c>
      <c r="M18" s="765">
        <f>DADOS!C18</f>
        <v>1889.4</v>
      </c>
      <c r="O18" s="766">
        <f t="shared" si="4"/>
        <v>6801.8400000000011</v>
      </c>
      <c r="P18" s="760">
        <v>0.3</v>
      </c>
      <c r="Q18" s="57"/>
      <c r="HW18" s="60"/>
    </row>
    <row r="19" spans="1:231" ht="23.1" customHeight="1">
      <c r="A19" s="270"/>
      <c r="B19" s="117"/>
      <c r="C19" s="140"/>
      <c r="D19" s="626"/>
      <c r="E19" s="626"/>
      <c r="F19" s="761" t="str">
        <f t="shared" si="0"/>
        <v/>
      </c>
      <c r="G19" s="731" t="str">
        <f t="shared" si="1"/>
        <v/>
      </c>
      <c r="H19" s="624" t="str">
        <f t="shared" si="3"/>
        <v/>
      </c>
      <c r="I19" s="432"/>
      <c r="J19" s="667"/>
      <c r="K19" s="667"/>
      <c r="L19" s="733" t="s">
        <v>308</v>
      </c>
      <c r="M19" s="765">
        <f>DADOS!C19</f>
        <v>6819.3</v>
      </c>
      <c r="O19" s="766">
        <f t="shared" si="4"/>
        <v>12274.74</v>
      </c>
      <c r="P19" s="760">
        <v>0.15</v>
      </c>
      <c r="HW19" s="60"/>
    </row>
    <row r="20" spans="1:231" ht="23.1" customHeight="1">
      <c r="A20" s="270"/>
      <c r="B20" s="117"/>
      <c r="C20" s="140"/>
      <c r="D20" s="626"/>
      <c r="E20" s="626"/>
      <c r="F20" s="761" t="str">
        <f t="shared" si="0"/>
        <v/>
      </c>
      <c r="G20" s="731" t="str">
        <f t="shared" si="1"/>
        <v/>
      </c>
      <c r="H20" s="624" t="str">
        <f t="shared" si="3"/>
        <v/>
      </c>
      <c r="I20" s="432"/>
      <c r="J20" s="667"/>
      <c r="K20" s="667"/>
      <c r="L20" s="667"/>
      <c r="M20" s="667"/>
      <c r="N20" s="667"/>
      <c r="O20" s="667"/>
      <c r="P20" s="667"/>
      <c r="Q20" s="667"/>
    </row>
    <row r="21" spans="1:231" ht="23.1" customHeight="1">
      <c r="A21" s="270"/>
      <c r="B21" s="117"/>
      <c r="C21" s="140"/>
      <c r="D21" s="626"/>
      <c r="E21" s="626"/>
      <c r="F21" s="761" t="str">
        <f t="shared" si="0"/>
        <v/>
      </c>
      <c r="G21" s="731" t="str">
        <f t="shared" si="1"/>
        <v/>
      </c>
      <c r="H21" s="624" t="str">
        <f t="shared" si="3"/>
        <v/>
      </c>
      <c r="I21" s="432"/>
      <c r="J21" s="667"/>
      <c r="K21" s="667"/>
      <c r="L21" s="667"/>
      <c r="M21" s="667"/>
      <c r="N21" s="667"/>
      <c r="O21" s="667"/>
      <c r="P21" s="667"/>
      <c r="Q21" s="667"/>
    </row>
    <row r="22" spans="1:231" ht="23.1" customHeight="1">
      <c r="A22" s="270"/>
      <c r="B22" s="117"/>
      <c r="C22" s="140"/>
      <c r="D22" s="626"/>
      <c r="E22" s="626"/>
      <c r="F22" s="761" t="str">
        <f t="shared" si="0"/>
        <v/>
      </c>
      <c r="G22" s="731" t="str">
        <f t="shared" si="1"/>
        <v/>
      </c>
      <c r="H22" s="624" t="str">
        <f t="shared" si="3"/>
        <v/>
      </c>
      <c r="I22" s="432"/>
      <c r="J22" s="667"/>
      <c r="K22" s="667"/>
      <c r="L22" s="667"/>
      <c r="M22" s="667"/>
      <c r="N22" s="667"/>
      <c r="O22" s="667"/>
      <c r="P22" s="667"/>
      <c r="Q22" s="667"/>
    </row>
    <row r="23" spans="1:231" ht="23.1" customHeight="1">
      <c r="A23" s="270"/>
      <c r="B23" s="117"/>
      <c r="C23" s="140"/>
      <c r="D23" s="626"/>
      <c r="E23" s="626"/>
      <c r="F23" s="761" t="str">
        <f t="shared" si="0"/>
        <v/>
      </c>
      <c r="G23" s="731" t="str">
        <f t="shared" si="1"/>
        <v/>
      </c>
      <c r="H23" s="624" t="str">
        <f t="shared" si="3"/>
        <v/>
      </c>
      <c r="I23" s="432"/>
      <c r="J23" s="667"/>
      <c r="K23" s="667"/>
      <c r="L23" s="667"/>
      <c r="M23" s="667"/>
      <c r="N23" s="667"/>
      <c r="O23" s="667"/>
      <c r="P23" s="667"/>
      <c r="Q23" s="667"/>
    </row>
    <row r="24" spans="1:231" ht="23.1" customHeight="1" thickBot="1">
      <c r="A24" s="270"/>
      <c r="B24" s="117"/>
      <c r="C24" s="140"/>
      <c r="D24" s="626"/>
      <c r="E24" s="626"/>
      <c r="F24" s="761" t="str">
        <f t="shared" si="0"/>
        <v/>
      </c>
      <c r="G24" s="731" t="str">
        <f t="shared" si="1"/>
        <v/>
      </c>
      <c r="H24" s="624" t="str">
        <f t="shared" si="3"/>
        <v/>
      </c>
      <c r="I24" s="432"/>
      <c r="J24" s="667"/>
      <c r="K24" s="667"/>
    </row>
    <row r="25" spans="1:231" ht="23.1" customHeight="1">
      <c r="A25" s="270"/>
      <c r="B25" s="117"/>
      <c r="C25" s="140"/>
      <c r="D25" s="626"/>
      <c r="E25" s="626"/>
      <c r="F25" s="761" t="str">
        <f t="shared" si="0"/>
        <v/>
      </c>
      <c r="G25" s="731" t="str">
        <f t="shared" si="1"/>
        <v/>
      </c>
      <c r="H25" s="624" t="str">
        <f t="shared" si="3"/>
        <v/>
      </c>
      <c r="I25" s="432"/>
      <c r="J25" s="667"/>
      <c r="K25" s="667"/>
      <c r="L25" s="1146" t="s">
        <v>322</v>
      </c>
      <c r="M25" s="1147"/>
    </row>
    <row r="26" spans="1:231" ht="23.1" customHeight="1" thickBot="1">
      <c r="A26" s="270"/>
      <c r="B26" s="117"/>
      <c r="C26" s="140"/>
      <c r="D26" s="626"/>
      <c r="E26" s="626"/>
      <c r="F26" s="761" t="str">
        <f t="shared" si="0"/>
        <v/>
      </c>
      <c r="G26" s="731" t="str">
        <f t="shared" si="1"/>
        <v/>
      </c>
      <c r="H26" s="624" t="str">
        <f t="shared" si="3"/>
        <v/>
      </c>
      <c r="I26" s="432"/>
      <c r="J26" s="667"/>
      <c r="K26" s="667"/>
      <c r="L26" s="1148">
        <f>SUM(G16:G47)</f>
        <v>0</v>
      </c>
      <c r="M26" s="1149"/>
    </row>
    <row r="27" spans="1:231" ht="23.1" customHeight="1">
      <c r="A27" s="270"/>
      <c r="B27" s="117"/>
      <c r="C27" s="140"/>
      <c r="D27" s="626"/>
      <c r="E27" s="626"/>
      <c r="F27" s="761" t="str">
        <f t="shared" si="0"/>
        <v/>
      </c>
      <c r="G27" s="731" t="str">
        <f t="shared" si="1"/>
        <v/>
      </c>
      <c r="H27" s="624" t="str">
        <f t="shared" si="3"/>
        <v/>
      </c>
      <c r="I27" s="432"/>
      <c r="J27" s="667"/>
      <c r="K27" s="667"/>
    </row>
    <row r="28" spans="1:231" ht="23.1" customHeight="1">
      <c r="A28" s="270"/>
      <c r="B28" s="117"/>
      <c r="C28" s="140"/>
      <c r="D28" s="626"/>
      <c r="E28" s="626"/>
      <c r="F28" s="761" t="str">
        <f t="shared" si="0"/>
        <v/>
      </c>
      <c r="G28" s="731" t="str">
        <f t="shared" si="1"/>
        <v/>
      </c>
      <c r="H28" s="624" t="str">
        <f t="shared" si="3"/>
        <v/>
      </c>
      <c r="I28" s="432"/>
      <c r="J28" s="667"/>
      <c r="K28" s="667"/>
    </row>
    <row r="29" spans="1:231" ht="23.1" customHeight="1">
      <c r="A29" s="270"/>
      <c r="B29" s="117"/>
      <c r="C29" s="140"/>
      <c r="D29" s="626"/>
      <c r="E29" s="626"/>
      <c r="F29" s="761" t="str">
        <f t="shared" si="0"/>
        <v/>
      </c>
      <c r="G29" s="731" t="str">
        <f t="shared" si="1"/>
        <v/>
      </c>
      <c r="H29" s="624" t="str">
        <f t="shared" si="3"/>
        <v/>
      </c>
      <c r="I29" s="432"/>
      <c r="J29" s="667"/>
      <c r="K29" s="667"/>
    </row>
    <row r="30" spans="1:231" ht="23.1" customHeight="1">
      <c r="A30" s="270"/>
      <c r="B30" s="117"/>
      <c r="C30" s="140"/>
      <c r="D30" s="626"/>
      <c r="E30" s="626"/>
      <c r="F30" s="761" t="str">
        <f t="shared" si="0"/>
        <v/>
      </c>
      <c r="G30" s="731" t="str">
        <f t="shared" si="1"/>
        <v/>
      </c>
      <c r="H30" s="624" t="str">
        <f t="shared" si="3"/>
        <v/>
      </c>
      <c r="I30" s="432"/>
      <c r="J30" s="667"/>
      <c r="K30" s="667"/>
    </row>
    <row r="31" spans="1:231" ht="23.1" customHeight="1">
      <c r="A31" s="270"/>
      <c r="B31" s="117"/>
      <c r="C31" s="140"/>
      <c r="D31" s="626"/>
      <c r="E31" s="626"/>
      <c r="F31" s="761" t="str">
        <f t="shared" si="0"/>
        <v/>
      </c>
      <c r="G31" s="731" t="str">
        <f t="shared" si="1"/>
        <v/>
      </c>
      <c r="H31" s="624" t="str">
        <f t="shared" si="3"/>
        <v/>
      </c>
      <c r="I31" s="432"/>
      <c r="J31" s="667"/>
      <c r="K31" s="667"/>
    </row>
    <row r="32" spans="1:231" ht="23.1" customHeight="1">
      <c r="A32" s="270"/>
      <c r="B32" s="117"/>
      <c r="C32" s="140"/>
      <c r="D32" s="626"/>
      <c r="E32" s="626"/>
      <c r="F32" s="761" t="str">
        <f t="shared" si="0"/>
        <v/>
      </c>
      <c r="G32" s="731" t="str">
        <f t="shared" si="1"/>
        <v/>
      </c>
      <c r="H32" s="624" t="str">
        <f t="shared" si="3"/>
        <v/>
      </c>
      <c r="I32" s="432"/>
      <c r="J32" s="667"/>
      <c r="K32" s="667"/>
    </row>
    <row r="33" spans="1:13" ht="23.1" customHeight="1">
      <c r="A33" s="270"/>
      <c r="B33" s="117"/>
      <c r="C33" s="140"/>
      <c r="D33" s="626"/>
      <c r="E33" s="626"/>
      <c r="F33" s="761" t="str">
        <f t="shared" si="0"/>
        <v/>
      </c>
      <c r="G33" s="731" t="str">
        <f t="shared" si="1"/>
        <v/>
      </c>
      <c r="H33" s="624" t="str">
        <f t="shared" si="3"/>
        <v/>
      </c>
      <c r="I33" s="432"/>
      <c r="J33" s="667"/>
      <c r="K33" s="667"/>
    </row>
    <row r="34" spans="1:13" ht="23.1" customHeight="1">
      <c r="A34" s="270"/>
      <c r="B34" s="117"/>
      <c r="C34" s="140"/>
      <c r="D34" s="626"/>
      <c r="E34" s="626"/>
      <c r="F34" s="761" t="str">
        <f t="shared" si="0"/>
        <v/>
      </c>
      <c r="G34" s="731" t="str">
        <f t="shared" si="1"/>
        <v/>
      </c>
      <c r="H34" s="624" t="str">
        <f t="shared" si="3"/>
        <v/>
      </c>
      <c r="I34" s="432"/>
      <c r="J34" s="667"/>
      <c r="K34" s="667"/>
      <c r="L34" s="146"/>
      <c r="M34" s="146"/>
    </row>
    <row r="35" spans="1:13" ht="23.1" customHeight="1">
      <c r="A35" s="270"/>
      <c r="B35" s="117"/>
      <c r="C35" s="140"/>
      <c r="D35" s="626"/>
      <c r="E35" s="626"/>
      <c r="F35" s="761" t="str">
        <f t="shared" si="0"/>
        <v/>
      </c>
      <c r="G35" s="731" t="str">
        <f t="shared" si="1"/>
        <v/>
      </c>
      <c r="H35" s="624" t="str">
        <f t="shared" si="3"/>
        <v/>
      </c>
      <c r="I35" s="432"/>
      <c r="J35" s="667"/>
      <c r="K35" s="667"/>
    </row>
    <row r="36" spans="1:13" ht="23.1" customHeight="1">
      <c r="A36" s="270"/>
      <c r="B36" s="117"/>
      <c r="C36" s="140"/>
      <c r="D36" s="626"/>
      <c r="E36" s="626"/>
      <c r="F36" s="761" t="str">
        <f t="shared" si="0"/>
        <v/>
      </c>
      <c r="G36" s="731" t="str">
        <f t="shared" si="1"/>
        <v/>
      </c>
      <c r="H36" s="624" t="str">
        <f t="shared" si="3"/>
        <v/>
      </c>
      <c r="I36" s="432"/>
      <c r="J36" s="667"/>
      <c r="K36" s="667"/>
      <c r="L36" s="146"/>
      <c r="M36" s="146"/>
    </row>
    <row r="37" spans="1:13" ht="23.1" customHeight="1">
      <c r="A37" s="270"/>
      <c r="B37" s="117"/>
      <c r="C37" s="140"/>
      <c r="D37" s="626"/>
      <c r="E37" s="626"/>
      <c r="F37" s="761" t="str">
        <f t="shared" si="0"/>
        <v/>
      </c>
      <c r="G37" s="731" t="str">
        <f t="shared" si="1"/>
        <v/>
      </c>
      <c r="H37" s="624" t="str">
        <f t="shared" si="3"/>
        <v/>
      </c>
      <c r="I37" s="432"/>
      <c r="J37" s="667"/>
      <c r="K37" s="667"/>
      <c r="L37" s="146"/>
      <c r="M37" s="146"/>
    </row>
    <row r="38" spans="1:13" ht="23.1" customHeight="1">
      <c r="A38" s="270"/>
      <c r="B38" s="117"/>
      <c r="C38" s="140"/>
      <c r="D38" s="626"/>
      <c r="E38" s="626"/>
      <c r="F38" s="761" t="str">
        <f t="shared" si="0"/>
        <v/>
      </c>
      <c r="G38" s="731" t="str">
        <f t="shared" si="1"/>
        <v/>
      </c>
      <c r="H38" s="624" t="str">
        <f t="shared" si="3"/>
        <v/>
      </c>
      <c r="I38" s="432"/>
      <c r="J38" s="667"/>
      <c r="K38" s="667"/>
    </row>
    <row r="39" spans="1:13" ht="23.1" customHeight="1">
      <c r="A39" s="270"/>
      <c r="B39" s="117"/>
      <c r="C39" s="140"/>
      <c r="D39" s="626"/>
      <c r="E39" s="626"/>
      <c r="F39" s="761" t="str">
        <f t="shared" si="0"/>
        <v/>
      </c>
      <c r="G39" s="731" t="str">
        <f t="shared" si="1"/>
        <v/>
      </c>
      <c r="H39" s="624" t="str">
        <f t="shared" si="3"/>
        <v/>
      </c>
      <c r="I39" s="432"/>
      <c r="J39" s="667"/>
      <c r="K39" s="667"/>
    </row>
    <row r="40" spans="1:13" ht="23.1" customHeight="1">
      <c r="A40" s="270"/>
      <c r="B40" s="117"/>
      <c r="C40" s="140"/>
      <c r="D40" s="626"/>
      <c r="E40" s="626"/>
      <c r="F40" s="761" t="str">
        <f t="shared" si="0"/>
        <v/>
      </c>
      <c r="G40" s="731" t="str">
        <f t="shared" si="1"/>
        <v/>
      </c>
      <c r="H40" s="624" t="str">
        <f t="shared" si="3"/>
        <v/>
      </c>
      <c r="I40" s="432"/>
      <c r="J40" s="667"/>
      <c r="K40" s="667"/>
    </row>
    <row r="41" spans="1:13" ht="23.1" customHeight="1">
      <c r="A41" s="270"/>
      <c r="B41" s="117"/>
      <c r="C41" s="140"/>
      <c r="D41" s="626"/>
      <c r="E41" s="626"/>
      <c r="F41" s="761" t="str">
        <f t="shared" si="0"/>
        <v/>
      </c>
      <c r="G41" s="731" t="str">
        <f t="shared" si="1"/>
        <v/>
      </c>
      <c r="H41" s="624" t="str">
        <f t="shared" si="3"/>
        <v/>
      </c>
      <c r="I41" s="432"/>
      <c r="J41" s="667"/>
      <c r="K41" s="667"/>
    </row>
    <row r="42" spans="1:13" ht="23.1" customHeight="1">
      <c r="A42" s="270"/>
      <c r="B42" s="117"/>
      <c r="C42" s="140"/>
      <c r="D42" s="626"/>
      <c r="E42" s="626"/>
      <c r="F42" s="761" t="str">
        <f t="shared" si="0"/>
        <v/>
      </c>
      <c r="G42" s="731" t="str">
        <f t="shared" si="1"/>
        <v/>
      </c>
      <c r="H42" s="624" t="str">
        <f t="shared" si="3"/>
        <v/>
      </c>
      <c r="I42" s="432"/>
      <c r="J42" s="667"/>
      <c r="K42" s="667"/>
    </row>
    <row r="43" spans="1:13" ht="23.1" customHeight="1">
      <c r="A43" s="270"/>
      <c r="B43" s="117"/>
      <c r="C43" s="140"/>
      <c r="D43" s="626"/>
      <c r="E43" s="626"/>
      <c r="F43" s="761" t="str">
        <f t="shared" si="0"/>
        <v/>
      </c>
      <c r="G43" s="731" t="str">
        <f t="shared" si="1"/>
        <v/>
      </c>
      <c r="H43" s="624" t="str">
        <f t="shared" si="3"/>
        <v/>
      </c>
      <c r="I43" s="432"/>
      <c r="J43" s="667"/>
      <c r="K43" s="667"/>
    </row>
    <row r="44" spans="1:13" ht="23.1" customHeight="1">
      <c r="A44" s="270"/>
      <c r="B44" s="117"/>
      <c r="C44" s="140"/>
      <c r="D44" s="626"/>
      <c r="E44" s="626"/>
      <c r="F44" s="761" t="str">
        <f t="shared" si="0"/>
        <v/>
      </c>
      <c r="G44" s="731" t="str">
        <f t="shared" si="1"/>
        <v/>
      </c>
      <c r="H44" s="624" t="str">
        <f t="shared" si="3"/>
        <v/>
      </c>
      <c r="I44" s="432"/>
      <c r="J44" s="667"/>
      <c r="K44" s="667"/>
    </row>
    <row r="45" spans="1:13" ht="23.1" customHeight="1">
      <c r="A45" s="270"/>
      <c r="B45" s="117"/>
      <c r="C45" s="140"/>
      <c r="D45" s="626"/>
      <c r="E45" s="626"/>
      <c r="F45" s="761" t="str">
        <f t="shared" si="0"/>
        <v/>
      </c>
      <c r="G45" s="731" t="str">
        <f t="shared" si="1"/>
        <v/>
      </c>
      <c r="H45" s="624" t="str">
        <f t="shared" si="3"/>
        <v/>
      </c>
      <c r="I45" s="432"/>
      <c r="J45" s="667"/>
      <c r="K45" s="667"/>
    </row>
    <row r="46" spans="1:13" ht="23.1" customHeight="1">
      <c r="A46" s="270"/>
      <c r="B46" s="117"/>
      <c r="C46" s="140"/>
      <c r="D46" s="626"/>
      <c r="E46" s="626"/>
      <c r="F46" s="761" t="str">
        <f t="shared" si="0"/>
        <v/>
      </c>
      <c r="G46" s="731" t="str">
        <f t="shared" si="1"/>
        <v/>
      </c>
      <c r="H46" s="624" t="str">
        <f t="shared" si="3"/>
        <v/>
      </c>
      <c r="I46" s="432"/>
      <c r="J46" s="667"/>
      <c r="K46" s="667"/>
    </row>
    <row r="47" spans="1:13" ht="23.1" customHeight="1">
      <c r="A47" s="270"/>
      <c r="B47" s="117"/>
      <c r="C47" s="140"/>
      <c r="D47" s="626"/>
      <c r="E47" s="626"/>
      <c r="F47" s="761" t="str">
        <f t="shared" si="0"/>
        <v/>
      </c>
      <c r="G47" s="731" t="str">
        <f t="shared" si="1"/>
        <v/>
      </c>
      <c r="H47" s="624" t="str">
        <f t="shared" si="3"/>
        <v/>
      </c>
      <c r="I47" s="432"/>
      <c r="J47" s="667"/>
      <c r="K47" s="667"/>
    </row>
    <row r="48" spans="1:13">
      <c r="B48" s="605" t="str">
        <f>'9a-BOLSAS - TT'!B50</f>
        <v>FAPESP,  JUNHO DE 2014</v>
      </c>
      <c r="C48" s="605"/>
      <c r="D48" s="605"/>
      <c r="E48" s="588"/>
      <c r="F48" s="605"/>
      <c r="G48" s="727"/>
      <c r="H48" s="588"/>
      <c r="I48" s="588"/>
      <c r="J48" s="422"/>
      <c r="K48" s="422"/>
    </row>
    <row r="49" spans="10:11">
      <c r="J49" s="422"/>
      <c r="K49" s="422"/>
    </row>
    <row r="50" spans="10:11">
      <c r="J50" s="422"/>
      <c r="K50" s="422"/>
    </row>
    <row r="94" spans="10:11">
      <c r="J94" s="632"/>
      <c r="K94" s="632"/>
    </row>
  </sheetData>
  <sheetProtection algorithmName="SHA-512" hashValue="U0zCZ0X2bVkEUYmOcKSavnt6GQd+Dr9ijDmmnO/uf5zZ2YpaUQiAcMxkcHmLKCV9q9SwXbFw4zi50Yef73IHcw==" saltValue="xnYMdGEQFTyfXtBz+5I5yw==" spinCount="100000" sheet="1" objects="1" scenarios="1"/>
  <mergeCells count="18">
    <mergeCell ref="L25:M25"/>
    <mergeCell ref="L26:M26"/>
    <mergeCell ref="M14:M15"/>
    <mergeCell ref="L14:L15"/>
    <mergeCell ref="O14:O15"/>
    <mergeCell ref="P14:P15"/>
    <mergeCell ref="B6:I6"/>
    <mergeCell ref="D8:I8"/>
    <mergeCell ref="C12:D12"/>
    <mergeCell ref="B14:B15"/>
    <mergeCell ref="C14:C15"/>
    <mergeCell ref="D14:D15"/>
    <mergeCell ref="E14:E15"/>
    <mergeCell ref="F14:F15"/>
    <mergeCell ref="H14:H15"/>
    <mergeCell ref="I14:I15"/>
    <mergeCell ref="C10:D10"/>
    <mergeCell ref="G14:G15"/>
  </mergeCells>
  <conditionalFormatting sqref="C10">
    <cfRule type="cellIs" dxfId="9" priority="11" stopIfTrue="1" operator="equal">
      <formula>""</formula>
    </cfRule>
  </conditionalFormatting>
  <conditionalFormatting sqref="B16:D47">
    <cfRule type="cellIs" dxfId="8" priority="10" stopIfTrue="1" operator="equal">
      <formula>0</formula>
    </cfRule>
  </conditionalFormatting>
  <conditionalFormatting sqref="C12 H16:H47">
    <cfRule type="cellIs" dxfId="7" priority="9" stopIfTrue="1" operator="equal">
      <formula>""</formula>
    </cfRule>
  </conditionalFormatting>
  <conditionalFormatting sqref="F16:G47">
    <cfRule type="cellIs" dxfId="6" priority="8" stopIfTrue="1" operator="equal">
      <formula>""</formula>
    </cfRule>
  </conditionalFormatting>
  <conditionalFormatting sqref="E16:E47">
    <cfRule type="cellIs" dxfId="5" priority="7" stopIfTrue="1" operator="equal">
      <formula>0</formula>
    </cfRule>
  </conditionalFormatting>
  <conditionalFormatting sqref="D8:I8">
    <cfRule type="cellIs" dxfId="4" priority="6" operator="equal">
      <formula>""</formula>
    </cfRule>
  </conditionalFormatting>
  <conditionalFormatting sqref="C10 D8:I8">
    <cfRule type="cellIs" dxfId="3" priority="4" stopIfTrue="1" operator="equal">
      <formula>""</formula>
    </cfRule>
  </conditionalFormatting>
  <conditionalFormatting sqref="G16:G47">
    <cfRule type="cellIs" dxfId="2" priority="1" operator="equal">
      <formula>FALSE</formula>
    </cfRule>
  </conditionalFormatting>
  <dataValidations count="6"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C12"/>
    <dataValidation allowBlank="1" showErrorMessage="1" promptTitle="ATENÇÃO!" prompt="PARA RADIOISÓTOPOS OU RADIOATIVOS,  INDICAR O Nº DE AUTORIZAÇÃO DA CNEN PARA O PESQUISADOR  E PARA A INSTITUIÇÃO." sqref="C14:G14"/>
    <dataValidation allowBlank="1" showInputMessage="1" showErrorMessage="1" errorTitle="ATENÇÃO!" error="Esse campo só aceita NÚMEROS." sqref="H16:H47"/>
    <dataValidation allowBlank="1" showInputMessage="1" showErrorMessage="1" promptTitle="EXEMPLO:" prompt="99/99999-9 - (SE FOR PEDIDO INICIAL, NÃO É NECESSÁRIO PREENCHER ESTE CAMPO)." sqref="C10"/>
    <dataValidation type="list" errorStyle="warning" allowBlank="1" showErrorMessage="1" sqref="C16:C47">
      <formula1>$L$16:$L$18</formula1>
    </dataValidation>
  </dataValidation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7"/>
  <sheetViews>
    <sheetView showGridLines="0" showRowColHeaders="0" zoomScaleNormal="100" workbookViewId="0"/>
  </sheetViews>
  <sheetFormatPr defaultColWidth="0" defaultRowHeight="23.25" customHeight="1" zeroHeight="1"/>
  <cols>
    <col min="1" max="1" width="2.140625" style="342" customWidth="1"/>
    <col min="2" max="2" width="7.140625" style="252" customWidth="1"/>
    <col min="3" max="3" width="0.42578125" style="786" customWidth="1"/>
    <col min="4" max="4" width="89.140625" style="342" customWidth="1"/>
    <col min="5" max="5" width="5.42578125" style="342" customWidth="1"/>
    <col min="6" max="6" width="6.28515625" style="342" customWidth="1"/>
    <col min="7" max="7" width="26" style="342" customWidth="1"/>
    <col min="8" max="8" width="24.42578125" style="342" customWidth="1"/>
    <col min="9" max="9" width="0.7109375" style="342" customWidth="1"/>
    <col min="10" max="10" width="10.7109375" style="342" hidden="1" customWidth="1"/>
    <col min="11" max="11" width="28" style="710" hidden="1" customWidth="1"/>
    <col min="12" max="12" width="12.7109375" style="670" hidden="1" customWidth="1"/>
    <col min="13" max="13" width="7.5703125" style="342" hidden="1" customWidth="1"/>
    <col min="14" max="14" width="18.42578125" style="342" hidden="1" customWidth="1"/>
    <col min="15" max="15" width="3.42578125" style="342" hidden="1" customWidth="1"/>
    <col min="16" max="16" width="8.28515625" style="342" hidden="1" customWidth="1"/>
    <col min="17" max="17" width="9.140625" style="342" hidden="1" customWidth="1"/>
    <col min="18" max="16384" width="9.140625" style="342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K2" s="752"/>
    </row>
    <row r="3" spans="1:16" ht="21.75" customHeight="1" thickBot="1">
      <c r="D3" s="128"/>
      <c r="E3" s="128"/>
      <c r="F3" s="128"/>
      <c r="G3" s="128"/>
      <c r="H3" s="212" t="s">
        <v>101</v>
      </c>
      <c r="I3" s="128"/>
      <c r="J3" s="128"/>
      <c r="K3" s="752"/>
    </row>
    <row r="4" spans="1:16" ht="42.75" customHeight="1">
      <c r="B4" s="1156" t="s">
        <v>138</v>
      </c>
      <c r="C4" s="787"/>
      <c r="D4" s="817" t="s">
        <v>372</v>
      </c>
      <c r="E4" s="1151" t="str">
        <f>"MODALIDADE: "&amp;('1-MPN'!B7)</f>
        <v>MODALIDADE: CLIQUE AQUI E SELECIONE A MODALIDADE DO AUXÍLIO SOLICITADO</v>
      </c>
      <c r="F4" s="1151"/>
      <c r="G4" s="1151"/>
      <c r="H4" s="1152"/>
      <c r="I4" s="128"/>
      <c r="J4" s="128"/>
      <c r="K4" s="752"/>
    </row>
    <row r="5" spans="1:16" ht="1.5" customHeight="1" thickBot="1">
      <c r="B5" s="1157"/>
      <c r="C5" s="788"/>
      <c r="D5" s="798"/>
      <c r="E5" s="798"/>
      <c r="F5" s="798"/>
      <c r="G5" s="798"/>
      <c r="H5" s="798"/>
      <c r="I5" s="128"/>
      <c r="J5" s="128"/>
      <c r="K5" s="752"/>
    </row>
    <row r="6" spans="1:16" ht="25.5" customHeight="1">
      <c r="B6" s="1157"/>
      <c r="C6" s="789"/>
      <c r="D6" s="1181" t="s">
        <v>343</v>
      </c>
      <c r="E6" s="1182"/>
      <c r="F6" s="1183"/>
      <c r="G6" s="776" t="s">
        <v>141</v>
      </c>
      <c r="H6" s="777" t="s">
        <v>140</v>
      </c>
      <c r="I6" s="128"/>
      <c r="J6" s="128"/>
      <c r="K6" s="752"/>
      <c r="P6" s="747" t="s">
        <v>340</v>
      </c>
    </row>
    <row r="7" spans="1:16" s="15" customFormat="1" ht="30.75" customHeight="1">
      <c r="A7" s="633" t="s">
        <v>154</v>
      </c>
      <c r="B7" s="1157"/>
      <c r="C7" s="789"/>
      <c r="D7" s="1169" t="s">
        <v>153</v>
      </c>
      <c r="E7" s="1170"/>
      <c r="F7" s="1171"/>
      <c r="G7" s="748" t="str">
        <f>'1-MPN'!D15</f>
        <v/>
      </c>
      <c r="H7" s="778" t="str">
        <f>'2-MPI'!D18</f>
        <v/>
      </c>
      <c r="I7" s="128"/>
      <c r="J7" s="128"/>
      <c r="K7" s="752"/>
      <c r="L7" s="670"/>
      <c r="M7" s="342"/>
      <c r="N7" s="751"/>
      <c r="P7" s="807" t="e">
        <f>#REF!</f>
        <v>#REF!</v>
      </c>
    </row>
    <row r="8" spans="1:16" s="15" customFormat="1" ht="30.75" customHeight="1">
      <c r="B8" s="1157"/>
      <c r="C8" s="789"/>
      <c r="D8" s="1169" t="s">
        <v>155</v>
      </c>
      <c r="E8" s="1170"/>
      <c r="F8" s="1171"/>
      <c r="G8" s="749" t="str">
        <f>'3-MCN'!D12</f>
        <v/>
      </c>
      <c r="H8" s="778" t="str">
        <f>'4-MCI'!D18</f>
        <v/>
      </c>
      <c r="I8" s="128"/>
      <c r="J8" s="128"/>
      <c r="K8" s="752"/>
      <c r="L8" s="670"/>
      <c r="M8" s="342"/>
      <c r="P8" s="807">
        <v>2</v>
      </c>
    </row>
    <row r="9" spans="1:16" s="15" customFormat="1" ht="30.75" customHeight="1">
      <c r="B9" s="1157"/>
      <c r="C9" s="789"/>
      <c r="D9" s="1169" t="s">
        <v>156</v>
      </c>
      <c r="E9" s="1170"/>
      <c r="F9" s="1171"/>
      <c r="G9" s="749" t="str">
        <f>'5-STB'!D12</f>
        <v/>
      </c>
      <c r="H9" s="778" t="str">
        <f>'6-STE'!D17</f>
        <v/>
      </c>
      <c r="I9" s="128"/>
      <c r="J9" s="128"/>
      <c r="K9" s="752"/>
      <c r="L9" s="670"/>
      <c r="M9" s="342"/>
      <c r="P9" s="807" t="e">
        <f>#REF!</f>
        <v>#REF!</v>
      </c>
    </row>
    <row r="10" spans="1:16" s="15" customFormat="1" ht="30.75" customHeight="1">
      <c r="B10" s="1157"/>
      <c r="C10" s="789"/>
      <c r="D10" s="1169" t="s">
        <v>172</v>
      </c>
      <c r="E10" s="1170"/>
      <c r="F10" s="1171"/>
      <c r="G10" s="748" t="str">
        <f>'8-DIP-DIE'!D12</f>
        <v/>
      </c>
      <c r="H10" s="779" t="str">
        <f>'8-DIP-DIE'!K12</f>
        <v/>
      </c>
      <c r="I10" s="128"/>
      <c r="J10" s="128"/>
      <c r="K10" s="752"/>
      <c r="L10" s="670"/>
      <c r="M10" s="342"/>
      <c r="P10" s="807" t="e">
        <f>#REF!</f>
        <v>#REF!</v>
      </c>
    </row>
    <row r="11" spans="1:16" s="15" customFormat="1" ht="30.75" customHeight="1" thickBot="1">
      <c r="B11" s="1157"/>
      <c r="C11" s="789"/>
      <c r="D11" s="1169" t="s">
        <v>157</v>
      </c>
      <c r="E11" s="1170"/>
      <c r="F11" s="1171"/>
      <c r="G11" s="748" t="str">
        <f>'7-TRAN'!D13</f>
        <v/>
      </c>
      <c r="H11" s="780"/>
      <c r="I11" s="128"/>
      <c r="J11" s="128"/>
      <c r="K11" s="752"/>
      <c r="L11" s="670"/>
      <c r="M11" s="342"/>
      <c r="P11" s="807" t="e">
        <f>#REF!</f>
        <v>#REF!</v>
      </c>
    </row>
    <row r="12" spans="1:16" s="15" customFormat="1" ht="30.75" customHeight="1" thickBot="1">
      <c r="B12" s="1157"/>
      <c r="C12" s="789"/>
      <c r="D12" s="1166" t="s">
        <v>356</v>
      </c>
      <c r="E12" s="1167"/>
      <c r="F12" s="1168"/>
      <c r="G12" s="748" t="str">
        <f>'9a-BOLSAS - TT'!E13</f>
        <v/>
      </c>
      <c r="H12" s="781"/>
      <c r="I12" s="128"/>
      <c r="J12" s="128"/>
      <c r="K12" s="1158" t="str">
        <f>'1-MPN'!B7</f>
        <v>CLIQUE AQUI E SELECIONE A MODALIDADE DO AUXÍLIO SOLICITADO</v>
      </c>
      <c r="L12" s="1159"/>
      <c r="M12" s="1160"/>
      <c r="N12" s="722" t="s">
        <v>313</v>
      </c>
      <c r="P12" s="807" t="e">
        <f>#REF!</f>
        <v>#REF!</v>
      </c>
    </row>
    <row r="13" spans="1:16" s="15" customFormat="1" ht="30.75" customHeight="1" thickBot="1">
      <c r="B13" s="1157"/>
      <c r="C13" s="789"/>
      <c r="D13" s="1169" t="s">
        <v>360</v>
      </c>
      <c r="E13" s="1170"/>
      <c r="F13" s="1171"/>
      <c r="G13" s="748" t="str">
        <f>'9b-BOLSAS IC,MS,DD,PD -TEMATICO'!C12</f>
        <v/>
      </c>
      <c r="H13" s="782"/>
      <c r="I13" s="128"/>
      <c r="J13" s="128"/>
      <c r="K13" s="1158" t="str">
        <f>'1-MPN'!R46</f>
        <v>AUXÍLIO À PESQUISA - PROJETO TEMÁTICO</v>
      </c>
      <c r="L13" s="1159"/>
      <c r="M13" s="1159"/>
      <c r="N13" s="1153" t="s">
        <v>349</v>
      </c>
      <c r="P13" s="807" t="e">
        <f>#REF!</f>
        <v>#REF!</v>
      </c>
    </row>
    <row r="14" spans="1:16" s="15" customFormat="1" ht="30.75" customHeight="1" thickBot="1">
      <c r="B14" s="1157"/>
      <c r="C14" s="789"/>
      <c r="D14" s="1166" t="s">
        <v>359</v>
      </c>
      <c r="E14" s="1167"/>
      <c r="F14" s="1168"/>
      <c r="G14" s="750" t="str">
        <f>'9C-BOLSAS IC,MS,DD,PD PARA JP'!C12</f>
        <v/>
      </c>
      <c r="H14" s="783"/>
      <c r="I14" s="128"/>
      <c r="J14" s="128"/>
      <c r="K14" s="1158" t="str">
        <f>'1-MPN'!R47</f>
        <v>AUXÍLIO À PESQUISA - JOVENS PESQUISADORES</v>
      </c>
      <c r="L14" s="1159"/>
      <c r="M14" s="1159"/>
      <c r="N14" s="1154"/>
      <c r="P14" s="807" t="e">
        <f>#REF!</f>
        <v>#REF!</v>
      </c>
    </row>
    <row r="15" spans="1:16" s="15" customFormat="1" ht="30.75" customHeight="1" thickBot="1">
      <c r="B15" s="1157"/>
      <c r="C15" s="789"/>
      <c r="D15" s="1166" t="s">
        <v>346</v>
      </c>
      <c r="E15" s="1167"/>
      <c r="F15" s="1168"/>
      <c r="G15" s="750" t="str">
        <f>IF(ISERROR(IF($K$12="CLIQUE AQUI E SELECIONE A MODALIDADE DO AUXÍLIO SOLICITADO",0,IF($K$12=$K$13,SUM($G$7:$G$11)*0.2,SUM($G$7:$G$11)*0.15))),0,IF($K$12="CLIQUE AQUI E SELECIONE A MODALIDADE DO AUXÍLIO SOLICITADO","",IF($K$12=$K$13,SUM($G$7:$G$11)*0.2,SUM($G$7:$G$11)*0.15)))</f>
        <v/>
      </c>
      <c r="H15" s="783"/>
      <c r="I15" s="128"/>
      <c r="J15" s="128"/>
      <c r="K15" s="1158" t="str">
        <f>'1-MPN'!R49</f>
        <v>AUXÍLIO À PESQUISA - POLÍTICAS PÚBLICAS</v>
      </c>
      <c r="L15" s="1159"/>
      <c r="M15" s="1159"/>
      <c r="N15" s="1154"/>
      <c r="P15" s="807" t="e">
        <f>#REF!</f>
        <v>#REF!</v>
      </c>
    </row>
    <row r="16" spans="1:16" s="15" customFormat="1" ht="30.75" customHeight="1" thickBot="1">
      <c r="B16" s="1157"/>
      <c r="C16" s="789"/>
      <c r="D16" s="801" t="s">
        <v>347</v>
      </c>
      <c r="E16" s="802"/>
      <c r="F16" s="803"/>
      <c r="G16" s="750" t="str">
        <f>IF('9b-BOLSAS IC,MS,DD,PD -TEMATICO'!$K$30=0,"",'9b-BOLSAS IC,MS,DD,PD -TEMATICO'!$K$30)</f>
        <v/>
      </c>
      <c r="H16" s="783"/>
      <c r="I16" s="128"/>
      <c r="J16" s="128"/>
      <c r="K16" s="812"/>
      <c r="L16" s="813"/>
      <c r="M16" s="813"/>
      <c r="N16" s="1154"/>
      <c r="P16" s="807"/>
    </row>
    <row r="17" spans="2:17" s="15" customFormat="1" ht="30.75" customHeight="1" thickBot="1">
      <c r="B17" s="1157"/>
      <c r="C17" s="789"/>
      <c r="D17" s="814" t="s">
        <v>373</v>
      </c>
      <c r="E17" s="815"/>
      <c r="F17" s="816"/>
      <c r="G17" s="750">
        <f>SUM(G7:G11)*0.15</f>
        <v>0</v>
      </c>
      <c r="H17" s="783"/>
      <c r="I17" s="128"/>
      <c r="J17" s="128"/>
      <c r="K17" s="812"/>
      <c r="L17" s="813"/>
      <c r="M17" s="813"/>
      <c r="N17" s="1154"/>
      <c r="P17" s="807"/>
    </row>
    <row r="18" spans="2:17" s="15" customFormat="1" ht="30.75" customHeight="1" thickBot="1">
      <c r="B18" s="1157"/>
      <c r="C18" s="789"/>
      <c r="D18" s="1166" t="s">
        <v>348</v>
      </c>
      <c r="E18" s="1167"/>
      <c r="F18" s="1168"/>
      <c r="G18" s="750" t="str">
        <f>IF(ISERROR(IF($K$12="CLIQUE AQUI E SELECIONE A MODALIDADE DO AUXÍLIO SOLICITADO","",IF($K$12=$K$13,SUM($G$7:$G$11)*0.2,SUM($G$7:$G$11)*0.1))),"",IF($K$12="CLIQUE AQUI E SELECIONE A MODALIDADE DO AUXÍLIO SOLICITADO","",IF($K$12=$K$13,SUM($G$7:$G$11)*0.2,SUM($G$7:$G$11)*0.1)))</f>
        <v/>
      </c>
      <c r="H18" s="783"/>
      <c r="I18" s="128"/>
      <c r="J18" s="128"/>
      <c r="K18" s="1158" t="str">
        <f>'1-MPN'!R50</f>
        <v>AUXÍLIO À PESQUISA - REGULAR</v>
      </c>
      <c r="L18" s="1159"/>
      <c r="M18" s="1159"/>
      <c r="N18" s="1155"/>
      <c r="P18" s="807" t="e">
        <f>#REF!</f>
        <v>#REF!</v>
      </c>
    </row>
    <row r="19" spans="2:17" s="15" customFormat="1" ht="57" customHeight="1" thickBot="1">
      <c r="B19" s="1157"/>
      <c r="C19" s="789"/>
      <c r="D19" s="805" t="s">
        <v>350</v>
      </c>
      <c r="E19" s="754"/>
      <c r="F19" s="754"/>
      <c r="G19" s="750">
        <f>IF(K12=K13,SUM(K21*F19*E19),IF(K12=K14,SUM(K21*F19),SUM(K20*F19)))</f>
        <v>0</v>
      </c>
      <c r="H19" s="783"/>
      <c r="I19" s="128"/>
      <c r="J19" s="128"/>
      <c r="K19" s="1178" t="s">
        <v>335</v>
      </c>
      <c r="L19" s="1179"/>
      <c r="M19" s="1180"/>
      <c r="N19" s="743"/>
    </row>
    <row r="20" spans="2:17" s="15" customFormat="1" ht="30.75" customHeight="1" thickBot="1">
      <c r="B20" s="1157"/>
      <c r="C20" s="789"/>
      <c r="D20" s="1163" t="s">
        <v>333</v>
      </c>
      <c r="E20" s="1164"/>
      <c r="F20" s="1165"/>
      <c r="G20" s="784">
        <f>SUM(G7:G19)</f>
        <v>0</v>
      </c>
      <c r="H20" s="785">
        <f>SUM(H7:H19)</f>
        <v>0</v>
      </c>
      <c r="I20" s="128"/>
      <c r="J20" s="128"/>
      <c r="K20" s="744">
        <v>8000</v>
      </c>
      <c r="L20" s="1161" t="s">
        <v>336</v>
      </c>
      <c r="M20" s="1162"/>
    </row>
    <row r="21" spans="2:17" s="15" customFormat="1" ht="30.75" customHeight="1" thickBot="1">
      <c r="B21" s="723"/>
      <c r="C21" s="788"/>
      <c r="D21" s="804" t="str">
        <f>'9b-BOLSAS IC,MS,DD,PD -TEMATICO'!B48</f>
        <v>FAPESP,  JUNHO DE 2014</v>
      </c>
      <c r="G21" s="790"/>
      <c r="I21" s="725"/>
      <c r="J21" s="725"/>
      <c r="K21" s="744">
        <v>12000</v>
      </c>
      <c r="L21" s="1161" t="s">
        <v>334</v>
      </c>
      <c r="M21" s="1162"/>
      <c r="P21" s="723"/>
      <c r="Q21" s="723"/>
    </row>
    <row r="22" spans="2:17" s="15" customFormat="1" ht="21" hidden="1" customHeight="1">
      <c r="C22" s="788"/>
      <c r="E22" s="711"/>
      <c r="F22" s="711"/>
      <c r="G22" s="711"/>
      <c r="H22" s="711"/>
      <c r="I22" s="711"/>
      <c r="P22" s="723"/>
      <c r="Q22" s="723"/>
    </row>
    <row r="23" spans="2:17" s="15" customFormat="1" ht="11.25" hidden="1" customHeight="1">
      <c r="E23" s="711"/>
      <c r="F23" s="711"/>
      <c r="G23" s="711"/>
      <c r="H23" s="711"/>
      <c r="I23" s="711"/>
      <c r="J23" s="711"/>
      <c r="L23" s="670"/>
      <c r="M23" s="342"/>
      <c r="P23" s="723"/>
      <c r="Q23" s="723"/>
    </row>
    <row r="24" spans="2:17" s="15" customFormat="1" ht="21.75" hidden="1" customHeight="1">
      <c r="E24" s="711"/>
      <c r="F24" s="711"/>
      <c r="G24" s="711"/>
      <c r="H24" s="711"/>
      <c r="I24" s="711"/>
      <c r="J24" s="711"/>
      <c r="L24" s="670"/>
      <c r="M24" s="342"/>
      <c r="P24" s="723"/>
      <c r="Q24" s="723"/>
    </row>
    <row r="25" spans="2:17" s="15" customFormat="1" ht="32.25" hidden="1" customHeight="1" thickBot="1">
      <c r="B25" s="1189" t="s">
        <v>344</v>
      </c>
      <c r="C25" s="1189"/>
      <c r="D25" s="1189"/>
      <c r="E25" s="1189"/>
      <c r="F25" s="1189"/>
      <c r="G25" s="1189"/>
      <c r="H25" s="1189"/>
      <c r="I25" s="1189"/>
      <c r="J25" s="1189"/>
      <c r="K25" s="1189"/>
      <c r="L25" s="670"/>
      <c r="M25" s="342"/>
      <c r="P25" s="723"/>
      <c r="Q25" s="723"/>
    </row>
    <row r="26" spans="2:17" s="15" customFormat="1" ht="27.75" hidden="1" customHeight="1">
      <c r="B26" s="1190" t="s">
        <v>339</v>
      </c>
      <c r="C26" s="1191"/>
      <c r="D26" s="1192"/>
      <c r="E26" s="1193" t="s">
        <v>316</v>
      </c>
      <c r="F26" s="1194"/>
      <c r="G26" s="1194"/>
      <c r="H26" s="1195"/>
      <c r="I26" s="1190" t="s">
        <v>338</v>
      </c>
      <c r="J26" s="1191"/>
      <c r="K26" s="1192"/>
      <c r="L26" s="670"/>
      <c r="M26" s="342"/>
      <c r="P26" s="723"/>
      <c r="Q26" s="723"/>
    </row>
    <row r="27" spans="2:17" s="746" customFormat="1" ht="24" hidden="1" customHeight="1">
      <c r="B27" s="1199" t="s">
        <v>325</v>
      </c>
      <c r="C27" s="1085"/>
      <c r="D27" s="794" t="s">
        <v>326</v>
      </c>
      <c r="E27" s="1196"/>
      <c r="F27" s="1197"/>
      <c r="G27" s="1197"/>
      <c r="H27" s="1198"/>
      <c r="I27" s="1176" t="s">
        <v>325</v>
      </c>
      <c r="J27" s="1177"/>
      <c r="K27" s="800" t="s">
        <v>326</v>
      </c>
      <c r="L27" s="670"/>
      <c r="M27" s="342"/>
      <c r="N27" s="15"/>
      <c r="O27" s="15"/>
      <c r="P27" s="723"/>
      <c r="Q27" s="723"/>
    </row>
    <row r="28" spans="2:17" s="746" customFormat="1" ht="24" hidden="1" customHeight="1">
      <c r="B28" s="1200">
        <v>0.15</v>
      </c>
      <c r="C28" s="1201"/>
      <c r="D28" s="795" t="s">
        <v>328</v>
      </c>
      <c r="E28" s="1184" t="s">
        <v>327</v>
      </c>
      <c r="F28" s="981"/>
      <c r="G28" s="981"/>
      <c r="H28" s="1185"/>
      <c r="I28" s="1172">
        <v>0.1</v>
      </c>
      <c r="J28" s="1173"/>
      <c r="K28" s="791" t="s">
        <v>337</v>
      </c>
      <c r="L28" s="670"/>
      <c r="M28" s="342"/>
      <c r="N28" s="15"/>
      <c r="O28" s="15"/>
      <c r="P28" s="723"/>
      <c r="Q28" s="723"/>
    </row>
    <row r="29" spans="2:17" s="746" customFormat="1" ht="24" hidden="1" customHeight="1">
      <c r="B29" s="1202">
        <v>0.2</v>
      </c>
      <c r="C29" s="1203"/>
      <c r="D29" s="796" t="s">
        <v>328</v>
      </c>
      <c r="E29" s="1184" t="s">
        <v>329</v>
      </c>
      <c r="F29" s="981"/>
      <c r="G29" s="981"/>
      <c r="H29" s="1185"/>
      <c r="I29" s="1174">
        <v>0.2</v>
      </c>
      <c r="J29" s="1175"/>
      <c r="K29" s="792" t="s">
        <v>337</v>
      </c>
      <c r="L29" s="670"/>
      <c r="M29" s="342"/>
      <c r="N29" s="15"/>
      <c r="O29" s="15"/>
      <c r="P29" s="723"/>
      <c r="Q29" s="723"/>
    </row>
    <row r="30" spans="2:17" s="746" customFormat="1" ht="24" hidden="1" customHeight="1">
      <c r="B30" s="1200">
        <v>0.15</v>
      </c>
      <c r="C30" s="1201"/>
      <c r="D30" s="795" t="s">
        <v>328</v>
      </c>
      <c r="E30" s="1184" t="s">
        <v>330</v>
      </c>
      <c r="F30" s="981"/>
      <c r="G30" s="981"/>
      <c r="H30" s="1185"/>
      <c r="I30" s="1172">
        <v>0.1</v>
      </c>
      <c r="J30" s="1173"/>
      <c r="K30" s="791" t="s">
        <v>337</v>
      </c>
      <c r="L30" s="670"/>
      <c r="M30" s="342"/>
      <c r="N30" s="15"/>
      <c r="O30" s="15"/>
      <c r="P30" s="723"/>
      <c r="Q30" s="723"/>
    </row>
    <row r="31" spans="2:17" s="746" customFormat="1" ht="24" hidden="1" customHeight="1">
      <c r="B31" s="1200">
        <v>0.15</v>
      </c>
      <c r="C31" s="1201"/>
      <c r="D31" s="795" t="s">
        <v>328</v>
      </c>
      <c r="E31" s="1184" t="s">
        <v>331</v>
      </c>
      <c r="F31" s="981"/>
      <c r="G31" s="981"/>
      <c r="H31" s="1185"/>
      <c r="I31" s="1172">
        <v>0.1</v>
      </c>
      <c r="J31" s="1173"/>
      <c r="K31" s="791" t="s">
        <v>337</v>
      </c>
      <c r="L31" s="670"/>
      <c r="M31" s="342"/>
      <c r="N31" s="15"/>
      <c r="O31" s="15"/>
      <c r="P31" s="723"/>
      <c r="Q31" s="723"/>
    </row>
    <row r="32" spans="2:17" s="746" customFormat="1" ht="24" hidden="1" customHeight="1" thickBot="1">
      <c r="B32" s="1204">
        <v>0.15</v>
      </c>
      <c r="C32" s="1205"/>
      <c r="D32" s="797" t="s">
        <v>328</v>
      </c>
      <c r="E32" s="1186" t="s">
        <v>332</v>
      </c>
      <c r="F32" s="1187"/>
      <c r="G32" s="1187"/>
      <c r="H32" s="1188"/>
      <c r="I32" s="1206">
        <v>0.1</v>
      </c>
      <c r="J32" s="1207"/>
      <c r="K32" s="793" t="s">
        <v>337</v>
      </c>
      <c r="L32" s="670"/>
      <c r="M32" s="342"/>
      <c r="N32" s="15"/>
      <c r="O32" s="15"/>
      <c r="P32" s="723"/>
      <c r="Q32" s="723"/>
    </row>
    <row r="33" spans="7:17" ht="12.75" hidden="1">
      <c r="G33" s="634"/>
      <c r="H33" s="634"/>
      <c r="I33" s="711"/>
      <c r="J33" s="711"/>
      <c r="K33" s="745"/>
      <c r="N33" s="15"/>
      <c r="O33" s="15"/>
      <c r="P33" s="723"/>
      <c r="Q33" s="723"/>
    </row>
    <row r="34" spans="7:17" ht="23.25" hidden="1" customHeight="1">
      <c r="I34" s="711"/>
      <c r="J34" s="711"/>
      <c r="N34" s="15"/>
      <c r="O34" s="15"/>
      <c r="P34" s="723"/>
      <c r="Q34" s="723"/>
    </row>
    <row r="35" spans="7:17" ht="23.25" hidden="1" customHeight="1">
      <c r="N35" s="15"/>
      <c r="O35" s="15"/>
      <c r="P35" s="723"/>
      <c r="Q35" s="723"/>
    </row>
    <row r="36" spans="7:17" ht="23.25" customHeight="1"/>
    <row r="37" spans="7:17" ht="23.25" customHeight="1"/>
  </sheetData>
  <sheetProtection algorithmName="SHA-512" hashValue="AMuCVf3Xp4uHZPY2kvfINR92hD9zd/JZbT390gPyBUrvZVDkhYcxrl1GHJLjikpb9QhtMUENdn1Uj/0Ys6kAGg==" saltValue="4ky9RFqsweWe3d7tQhLVBg==" spinCount="100000" sheet="1" objects="1" scenarios="1"/>
  <dataConsolidate/>
  <mergeCells count="44">
    <mergeCell ref="E31:H31"/>
    <mergeCell ref="E32:H32"/>
    <mergeCell ref="B25:K25"/>
    <mergeCell ref="E28:H28"/>
    <mergeCell ref="B26:D26"/>
    <mergeCell ref="E26:H27"/>
    <mergeCell ref="B27:C27"/>
    <mergeCell ref="B28:C28"/>
    <mergeCell ref="B29:C29"/>
    <mergeCell ref="B30:C30"/>
    <mergeCell ref="B31:C31"/>
    <mergeCell ref="B32:C32"/>
    <mergeCell ref="I32:J32"/>
    <mergeCell ref="I26:K26"/>
    <mergeCell ref="D7:F7"/>
    <mergeCell ref="D6:F6"/>
    <mergeCell ref="D9:F9"/>
    <mergeCell ref="E29:H29"/>
    <mergeCell ref="E30:H30"/>
    <mergeCell ref="L21:M21"/>
    <mergeCell ref="K14:M14"/>
    <mergeCell ref="I31:J31"/>
    <mergeCell ref="I30:J30"/>
    <mergeCell ref="I29:J29"/>
    <mergeCell ref="I28:J28"/>
    <mergeCell ref="I27:J27"/>
    <mergeCell ref="K19:M19"/>
    <mergeCell ref="K18:M18"/>
    <mergeCell ref="E4:H4"/>
    <mergeCell ref="N13:N18"/>
    <mergeCell ref="B4:B20"/>
    <mergeCell ref="K13:M13"/>
    <mergeCell ref="K12:M12"/>
    <mergeCell ref="K15:M15"/>
    <mergeCell ref="L20:M20"/>
    <mergeCell ref="D20:F20"/>
    <mergeCell ref="D18:F18"/>
    <mergeCell ref="D15:F15"/>
    <mergeCell ref="D14:F14"/>
    <mergeCell ref="D13:F13"/>
    <mergeCell ref="D12:F12"/>
    <mergeCell ref="D11:F11"/>
    <mergeCell ref="D10:F10"/>
    <mergeCell ref="D8:F8"/>
  </mergeCells>
  <conditionalFormatting sqref="G20:H20 G15:G19">
    <cfRule type="cellIs" dxfId="1" priority="1" operator="equal">
      <formula>0</formula>
    </cfRule>
  </conditionalFormatting>
  <conditionalFormatting sqref="E19">
    <cfRule type="expression" dxfId="0" priority="72">
      <formula>$K$12&lt;&gt;"AUXÍLIO À PESQUISA - PROJETO TEMÁTICO"</formula>
    </cfRule>
  </conditionalFormatting>
  <dataValidations count="2">
    <dataValidation type="list" allowBlank="1" showInputMessage="1" showErrorMessage="1" promptTitle="Pesquisadores Principais" prompt="Somente Temático_x000a_Incluindo o Solicitante" sqref="E19">
      <formula1>$P$7:$P$18</formula1>
    </dataValidation>
    <dataValidation type="list" allowBlank="1" showInputMessage="1" showErrorMessage="1" promptTitle="Duração (anos)" prompt=" " sqref="F19">
      <formula1>$P$7:$P$12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showGridLines="0" workbookViewId="0"/>
  </sheetViews>
  <sheetFormatPr defaultColWidth="0" defaultRowHeight="24" customHeight="1" zeroHeight="1"/>
  <cols>
    <col min="1" max="1" width="9.140625" customWidth="1"/>
    <col min="2" max="2" width="9.140625" hidden="1" customWidth="1"/>
    <col min="3" max="3" width="11" hidden="1" customWidth="1"/>
    <col min="4" max="11" width="9.140625" hidden="1" customWidth="1"/>
    <col min="12" max="12" width="42.5703125" hidden="1" customWidth="1"/>
    <col min="13" max="13" width="11" hidden="1" customWidth="1"/>
    <col min="14" max="15" width="9.140625" hidden="1" customWidth="1"/>
    <col min="16" max="16" width="48.7109375" hidden="1" customWidth="1"/>
    <col min="17" max="17" width="32.5703125" hidden="1" customWidth="1"/>
    <col min="18" max="16384" width="9.140625" hidden="1"/>
  </cols>
  <sheetData>
    <row r="1" spans="1:13" ht="14.25" customHeight="1">
      <c r="A1" s="828"/>
    </row>
    <row r="2" spans="1:13" ht="14.25" customHeight="1">
      <c r="A2" s="829"/>
    </row>
    <row r="3" spans="1:13" ht="14.25" customHeight="1">
      <c r="A3" s="830"/>
      <c r="H3" s="822">
        <v>1</v>
      </c>
    </row>
    <row r="4" spans="1:13" ht="14.25" customHeight="1">
      <c r="A4" s="831"/>
      <c r="B4" s="825" t="s">
        <v>129</v>
      </c>
      <c r="C4" s="826">
        <f>M12</f>
        <v>406.5</v>
      </c>
      <c r="H4" s="822">
        <v>2</v>
      </c>
    </row>
    <row r="5" spans="1:13" ht="14.25" customHeight="1">
      <c r="A5" s="832"/>
      <c r="B5" s="825" t="s">
        <v>152</v>
      </c>
      <c r="C5" s="826">
        <f t="shared" ref="C5:C9" si="0">M13</f>
        <v>812.1</v>
      </c>
      <c r="H5" s="822">
        <v>3</v>
      </c>
      <c r="L5" t="s">
        <v>374</v>
      </c>
      <c r="M5" s="824">
        <v>643.20000000000005</v>
      </c>
    </row>
    <row r="6" spans="1:13" ht="24" hidden="1" customHeight="1">
      <c r="B6" s="825" t="s">
        <v>128</v>
      </c>
      <c r="C6" s="826">
        <f t="shared" si="0"/>
        <v>1136.4000000000001</v>
      </c>
      <c r="H6" s="822">
        <v>4</v>
      </c>
      <c r="L6" t="s">
        <v>375</v>
      </c>
      <c r="M6" s="824">
        <v>1889.4</v>
      </c>
    </row>
    <row r="7" spans="1:13" ht="24" hidden="1" customHeight="1">
      <c r="B7" s="825" t="s">
        <v>130</v>
      </c>
      <c r="C7" s="826">
        <f t="shared" si="0"/>
        <v>2871.9</v>
      </c>
      <c r="H7" s="822">
        <v>5</v>
      </c>
      <c r="L7" t="s">
        <v>376</v>
      </c>
      <c r="M7" s="824">
        <v>2005.5</v>
      </c>
    </row>
    <row r="8" spans="1:13" ht="24" hidden="1" customHeight="1">
      <c r="B8" s="825" t="s">
        <v>131</v>
      </c>
      <c r="C8" s="826">
        <f t="shared" si="0"/>
        <v>4705.2</v>
      </c>
      <c r="H8" s="822">
        <v>6</v>
      </c>
      <c r="L8" t="s">
        <v>377</v>
      </c>
      <c r="M8" s="824">
        <v>2784.6</v>
      </c>
    </row>
    <row r="9" spans="1:13" ht="24" hidden="1" customHeight="1">
      <c r="B9" s="825" t="s">
        <v>132</v>
      </c>
      <c r="C9" s="826">
        <f t="shared" si="0"/>
        <v>6819.3</v>
      </c>
      <c r="H9" s="822">
        <v>7</v>
      </c>
      <c r="L9" t="s">
        <v>378</v>
      </c>
      <c r="M9" s="824">
        <v>3446.4</v>
      </c>
    </row>
    <row r="10" spans="1:13" ht="24" hidden="1" customHeight="1">
      <c r="H10" s="822">
        <v>8</v>
      </c>
      <c r="L10" t="s">
        <v>307</v>
      </c>
      <c r="M10" s="824">
        <v>6819.3</v>
      </c>
    </row>
    <row r="11" spans="1:13" ht="24" hidden="1" customHeight="1">
      <c r="H11" s="822">
        <v>9</v>
      </c>
    </row>
    <row r="12" spans="1:13" ht="24" hidden="1" customHeight="1">
      <c r="H12" s="822">
        <v>10</v>
      </c>
      <c r="L12" t="s">
        <v>379</v>
      </c>
      <c r="M12" s="824">
        <v>406.5</v>
      </c>
    </row>
    <row r="13" spans="1:13" ht="24" hidden="1" customHeight="1">
      <c r="H13" s="822">
        <v>11</v>
      </c>
      <c r="L13" t="s">
        <v>380</v>
      </c>
      <c r="M13" s="824">
        <v>812.1</v>
      </c>
    </row>
    <row r="14" spans="1:13" ht="24" hidden="1" customHeight="1">
      <c r="H14" s="822">
        <v>12</v>
      </c>
      <c r="L14" t="s">
        <v>381</v>
      </c>
      <c r="M14" s="824">
        <v>1136.4000000000001</v>
      </c>
    </row>
    <row r="15" spans="1:13" ht="24" hidden="1" customHeight="1">
      <c r="H15" s="822">
        <v>13</v>
      </c>
      <c r="L15" t="s">
        <v>382</v>
      </c>
      <c r="M15" s="824">
        <v>2871.9</v>
      </c>
    </row>
    <row r="16" spans="1:13" ht="24" hidden="1" customHeight="1">
      <c r="B16" s="733" t="s">
        <v>265</v>
      </c>
      <c r="C16" s="826">
        <f>M5</f>
        <v>643.20000000000005</v>
      </c>
      <c r="H16" s="822">
        <v>14</v>
      </c>
      <c r="L16" t="s">
        <v>383</v>
      </c>
      <c r="M16" s="824">
        <v>4705.2</v>
      </c>
    </row>
    <row r="17" spans="2:13" ht="24" hidden="1" customHeight="1">
      <c r="B17" s="827" t="s">
        <v>357</v>
      </c>
      <c r="C17" s="824">
        <f>M6</f>
        <v>1889.4</v>
      </c>
      <c r="H17" s="822">
        <v>15</v>
      </c>
      <c r="L17" t="s">
        <v>384</v>
      </c>
      <c r="M17" s="824">
        <v>6819.3</v>
      </c>
    </row>
    <row r="18" spans="2:13" ht="24" hidden="1" customHeight="1">
      <c r="B18" s="733" t="s">
        <v>315</v>
      </c>
      <c r="C18" s="826">
        <f>M6</f>
        <v>1889.4</v>
      </c>
      <c r="H18" s="822">
        <v>16</v>
      </c>
    </row>
    <row r="19" spans="2:13" ht="24" hidden="1" customHeight="1">
      <c r="B19" s="733" t="s">
        <v>308</v>
      </c>
      <c r="C19" s="826">
        <f>M10</f>
        <v>6819.3</v>
      </c>
      <c r="H19" s="822">
        <v>17</v>
      </c>
    </row>
    <row r="20" spans="2:13" ht="24" hidden="1" customHeight="1">
      <c r="H20" s="822">
        <v>18</v>
      </c>
    </row>
    <row r="21" spans="2:13" ht="24" hidden="1" customHeight="1">
      <c r="B21" s="733" t="s">
        <v>385</v>
      </c>
      <c r="C21" s="826">
        <f>M7</f>
        <v>2005.5</v>
      </c>
      <c r="H21" s="822">
        <v>19</v>
      </c>
    </row>
    <row r="22" spans="2:13" ht="24" hidden="1" customHeight="1">
      <c r="B22" s="733" t="s">
        <v>386</v>
      </c>
      <c r="C22" s="826">
        <f>M8</f>
        <v>2784.6</v>
      </c>
      <c r="H22" s="822">
        <v>20</v>
      </c>
    </row>
    <row r="23" spans="2:13" ht="24" hidden="1" customHeight="1">
      <c r="B23" s="733" t="s">
        <v>387</v>
      </c>
      <c r="C23" s="826">
        <f>M9</f>
        <v>3446.4</v>
      </c>
      <c r="H23" s="822">
        <v>21</v>
      </c>
    </row>
    <row r="24" spans="2:13" ht="24" hidden="1" customHeight="1">
      <c r="H24" s="822">
        <v>22</v>
      </c>
    </row>
    <row r="25" spans="2:13" ht="24" hidden="1" customHeight="1">
      <c r="H25" s="822">
        <v>23</v>
      </c>
    </row>
    <row r="26" spans="2:13" ht="24" hidden="1" customHeight="1">
      <c r="H26" s="822">
        <v>24</v>
      </c>
    </row>
    <row r="27" spans="2:13" ht="24" hidden="1" customHeight="1">
      <c r="H27" s="822">
        <v>25</v>
      </c>
    </row>
    <row r="28" spans="2:13" ht="24" hidden="1" customHeight="1">
      <c r="H28" s="822">
        <v>26</v>
      </c>
    </row>
    <row r="29" spans="2:13" ht="24" hidden="1" customHeight="1">
      <c r="H29" s="822">
        <v>27</v>
      </c>
    </row>
    <row r="30" spans="2:13" ht="24" hidden="1" customHeight="1">
      <c r="H30" s="822">
        <v>28</v>
      </c>
    </row>
    <row r="31" spans="2:13" ht="24" hidden="1" customHeight="1">
      <c r="H31" s="822">
        <v>29</v>
      </c>
    </row>
    <row r="32" spans="2:13" ht="24" hidden="1" customHeight="1">
      <c r="H32" s="822">
        <v>30</v>
      </c>
    </row>
    <row r="33" spans="8:8" ht="24" hidden="1" customHeight="1">
      <c r="H33" s="822">
        <v>31</v>
      </c>
    </row>
    <row r="34" spans="8:8" ht="24" hidden="1" customHeight="1">
      <c r="H34" s="822">
        <v>32</v>
      </c>
    </row>
    <row r="35" spans="8:8" ht="24" hidden="1" customHeight="1">
      <c r="H35" s="822">
        <v>33</v>
      </c>
    </row>
    <row r="36" spans="8:8" ht="24" hidden="1" customHeight="1">
      <c r="H36" s="822">
        <v>34</v>
      </c>
    </row>
    <row r="37" spans="8:8" ht="24" hidden="1" customHeight="1">
      <c r="H37" s="822">
        <v>35</v>
      </c>
    </row>
    <row r="38" spans="8:8" ht="24" hidden="1" customHeight="1">
      <c r="H38" s="822">
        <v>36</v>
      </c>
    </row>
    <row r="39" spans="8:8" ht="24" hidden="1" customHeight="1">
      <c r="H39" s="822">
        <v>37</v>
      </c>
    </row>
    <row r="40" spans="8:8" ht="24" hidden="1" customHeight="1">
      <c r="H40" s="822">
        <v>38</v>
      </c>
    </row>
    <row r="41" spans="8:8" ht="24" hidden="1" customHeight="1">
      <c r="H41" s="822">
        <v>39</v>
      </c>
    </row>
    <row r="42" spans="8:8" ht="24" hidden="1" customHeight="1">
      <c r="H42" s="822">
        <v>40</v>
      </c>
    </row>
    <row r="43" spans="8:8" ht="24" hidden="1" customHeight="1"/>
    <row r="44" spans="8:8" ht="24" hidden="1" customHeight="1"/>
    <row r="45" spans="8:8" ht="24" hidden="1" customHeight="1"/>
    <row r="46" spans="8:8" ht="24" hidden="1" customHeight="1"/>
    <row r="47" spans="8:8" ht="24" hidden="1" customHeight="1"/>
    <row r="48" spans="8:8" ht="24" hidden="1" customHeight="1"/>
    <row r="49" ht="24" hidden="1" customHeight="1"/>
    <row r="50" ht="24" hidden="1" customHeight="1"/>
    <row r="51" ht="24" hidden="1" customHeight="1"/>
    <row r="52" ht="24" hidden="1" customHeight="1"/>
    <row r="53" ht="24" hidden="1" customHeight="1"/>
    <row r="54" ht="24" hidden="1" customHeight="1"/>
    <row r="55" ht="24" hidden="1" customHeight="1"/>
    <row r="56" ht="24" hidden="1" customHeight="1"/>
    <row r="57" ht="24" hidden="1" customHeight="1"/>
    <row r="58" ht="24" hidden="1" customHeight="1"/>
    <row r="59" ht="24" hidden="1" customHeight="1"/>
    <row r="60" ht="24" hidden="1" customHeight="1"/>
    <row r="61" ht="24" hidden="1" customHeight="1"/>
    <row r="62" ht="24" hidden="1" customHeight="1"/>
    <row r="63" ht="24" hidden="1" customHeight="1"/>
    <row r="64" ht="24" hidden="1" customHeight="1"/>
    <row r="65" spans="17:17" ht="24" hidden="1" customHeight="1"/>
    <row r="66" spans="17:17" ht="24" hidden="1" customHeight="1"/>
    <row r="67" spans="17:17" ht="24" hidden="1" customHeight="1"/>
    <row r="68" spans="17:17" ht="24" hidden="1" customHeight="1"/>
    <row r="69" spans="17:17" ht="24" hidden="1" customHeight="1"/>
    <row r="70" spans="17:17" ht="24" hidden="1" customHeight="1"/>
    <row r="71" spans="17:17" ht="24" hidden="1" customHeight="1"/>
    <row r="72" spans="17:17" ht="24" hidden="1" customHeight="1"/>
    <row r="73" spans="17:17" ht="24" hidden="1" customHeight="1"/>
    <row r="74" spans="17:17" ht="24" hidden="1" customHeight="1"/>
    <row r="75" spans="17:17" ht="24" hidden="1" customHeight="1"/>
    <row r="76" spans="17:17" ht="24" hidden="1" customHeight="1"/>
    <row r="77" spans="17:17" ht="24" hidden="1" customHeight="1"/>
    <row r="78" spans="17:17" ht="24" hidden="1" customHeight="1"/>
    <row r="79" spans="17:17" ht="24" hidden="1" customHeight="1">
      <c r="Q79" s="824"/>
    </row>
    <row r="80" spans="17:17" ht="24" hidden="1" customHeight="1">
      <c r="Q80" s="824"/>
    </row>
    <row r="81" spans="17:17" ht="24" hidden="1" customHeight="1"/>
    <row r="82" spans="17:17" ht="24" hidden="1" customHeight="1"/>
    <row r="83" spans="17:17" ht="24" hidden="1" customHeight="1">
      <c r="Q83" s="824"/>
    </row>
    <row r="84" spans="17:17" ht="24" hidden="1" customHeight="1"/>
    <row r="85" spans="17:17" ht="24" hidden="1" customHeight="1">
      <c r="Q85" s="824"/>
    </row>
    <row r="86" spans="17:17" ht="24" hidden="1" customHeight="1">
      <c r="Q86" s="824"/>
    </row>
    <row r="87" spans="17:17" ht="24" hidden="1" customHeight="1">
      <c r="Q87" s="824"/>
    </row>
    <row r="88" spans="17:17" ht="24" hidden="1" customHeight="1">
      <c r="Q88" s="824"/>
    </row>
    <row r="89" spans="17:17" ht="24" hidden="1" customHeight="1">
      <c r="Q89" s="824"/>
    </row>
    <row r="90" spans="17:17" ht="24" hidden="1" customHeight="1">
      <c r="Q90" s="824"/>
    </row>
    <row r="91" spans="17:17" ht="24" hidden="1" customHeight="1"/>
    <row r="92" spans="17:17" ht="24" hidden="1" customHeight="1">
      <c r="Q92" s="824"/>
    </row>
    <row r="93" spans="17:17" ht="24" hidden="1" customHeight="1">
      <c r="Q93" s="824"/>
    </row>
    <row r="94" spans="17:17" ht="24" hidden="1" customHeight="1">
      <c r="Q94" s="824"/>
    </row>
    <row r="95" spans="17:17" ht="24" hidden="1" customHeight="1"/>
    <row r="96" spans="17:17" ht="24" hidden="1" customHeight="1">
      <c r="Q96" s="824"/>
    </row>
    <row r="97" spans="17:17" ht="24" hidden="1" customHeight="1">
      <c r="Q97" s="824"/>
    </row>
    <row r="98" spans="17:17" ht="24" hidden="1" customHeight="1">
      <c r="Q98" s="824"/>
    </row>
    <row r="99" spans="17:17" ht="24" hidden="1" customHeight="1">
      <c r="Q99" s="824"/>
    </row>
    <row r="100" spans="17:17" ht="24" hidden="1" customHeight="1"/>
    <row r="101" spans="17:17" ht="24" hidden="1" customHeight="1"/>
    <row r="102" spans="17:17" ht="24" hidden="1" customHeight="1"/>
    <row r="103" spans="17:17" ht="24" hidden="1" customHeight="1"/>
    <row r="104" spans="17:17" ht="24" hidden="1" customHeight="1"/>
  </sheetData>
  <sheetProtection algorithmName="SHA-512" hashValue="D0Q941Fs20Emoeyb/X6euIbtxQjoq24W4N//5/RSsU888WF0V6/NzxHc3rTnizNAhIk3Z1opZgv3YvFs+lnJgg==" saltValue="Z+vEhVWIvHCcpAkw29ewgQ==" spinCount="100000"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9a-BOLSAS - TT</vt:lpstr>
      <vt:lpstr>9b-BOLSAS IC,MS,DD,PD -TEMATICO</vt:lpstr>
      <vt:lpstr>9C-BOLSAS IC,MS,DD,PD PARA JP</vt:lpstr>
      <vt:lpstr>CONSOLIDADA</vt:lpstr>
      <vt:lpstr>DADOS</vt:lpstr>
      <vt:lpstr>DADOS!_3162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'9a-BOLSAS - TT'!Area_de_impressao</vt:lpstr>
      <vt:lpstr>'9C-BOLSAS IC,MS,DD,PD PARA JP'!Area_de_impressao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'9a-BOLSAS - TT'!tabela_de_valores_de_bolsas_no_pais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2016-10-05T12:31:58Z</dcterms:modified>
  <cp:category>Planilha do Microsoft Excel</cp:category>
</cp:coreProperties>
</file>